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tabRatio="675" activeTab="0"/>
  </bookViews>
  <sheets>
    <sheet name="Въведение" sheetId="1" r:id="rId1"/>
    <sheet name="Вх.данни ИУЕЕО" sheetId="2" r:id="rId2"/>
    <sheet name="Резултати" sheetId="3" r:id="rId3"/>
    <sheet name="1" sheetId="4" r:id="rId4"/>
    <sheet name="2" sheetId="5" r:id="rId5"/>
    <sheet name="3" sheetId="6" r:id="rId6"/>
    <sheet name="4" sheetId="7" r:id="rId7"/>
    <sheet name="5" sheetId="8" r:id="rId8"/>
    <sheet name="5a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0">'Въведение'!$A$1:$B$24</definedName>
  </definedNames>
  <calcPr fullCalcOnLoad="1"/>
</workbook>
</file>

<file path=xl/comments10.xml><?xml version="1.0" encoding="utf-8"?>
<comments xmlns="http://schemas.openxmlformats.org/spreadsheetml/2006/main">
  <authors>
    <author>el</author>
  </authors>
  <commentList>
    <comment ref="E4" authorId="0">
      <text>
        <r>
          <rPr>
            <b/>
            <sz val="8"/>
            <rFont val="Tahoma"/>
            <family val="0"/>
          </rPr>
          <t>Source: UNU Study, 2008</t>
        </r>
      </text>
    </comment>
  </commentList>
</comments>
</file>

<file path=xl/comments11.xml><?xml version="1.0" encoding="utf-8"?>
<comments xmlns="http://schemas.openxmlformats.org/spreadsheetml/2006/main">
  <authors>
    <author>el</author>
  </authors>
  <commentList>
    <comment ref="E4" authorId="0">
      <text>
        <r>
          <rPr>
            <b/>
            <sz val="8"/>
            <rFont val="Tahoma"/>
            <family val="0"/>
          </rPr>
          <t>Source: UNU Study, 2008</t>
        </r>
      </text>
    </comment>
  </commentList>
</comments>
</file>

<file path=xl/comments12.xml><?xml version="1.0" encoding="utf-8"?>
<comments xmlns="http://schemas.openxmlformats.org/spreadsheetml/2006/main">
  <authors>
    <author>el</author>
  </authors>
  <commentList>
    <comment ref="E4" authorId="0">
      <text>
        <r>
          <rPr>
            <b/>
            <sz val="8"/>
            <rFont val="Tahoma"/>
            <family val="0"/>
          </rPr>
          <t>Source: UNU Study, 2008</t>
        </r>
      </text>
    </comment>
  </commentList>
</comments>
</file>

<file path=xl/comments13.xml><?xml version="1.0" encoding="utf-8"?>
<comments xmlns="http://schemas.openxmlformats.org/spreadsheetml/2006/main">
  <authors>
    <author>el</author>
  </authors>
  <commentList>
    <comment ref="E4" authorId="0">
      <text>
        <r>
          <rPr>
            <b/>
            <sz val="8"/>
            <rFont val="Tahoma"/>
            <family val="0"/>
          </rPr>
          <t>Source: UNU Study, 2008
No data for household appliances available
Assumption: similar to Cat 2 (Small household appliances)</t>
        </r>
      </text>
    </comment>
  </commentList>
</comments>
</file>

<file path=xl/comments2.xml><?xml version="1.0" encoding="utf-8"?>
<comments xmlns="http://schemas.openxmlformats.org/spreadsheetml/2006/main">
  <authors>
    <author>el</author>
  </authors>
  <commentList>
    <comment ref="F1" authorId="0">
      <text>
        <r>
          <rPr>
            <b/>
            <sz val="8"/>
            <rFont val="Tahoma"/>
            <family val="0"/>
          </rPr>
          <t>Figures from study:
United Nations University
2008 Review of Directive 2002/96 on Waste Electrical and Electronic
Equipment (WEEE)</t>
        </r>
      </text>
    </comment>
    <comment ref="A2" authorId="0">
      <text>
        <r>
          <rPr>
            <b/>
            <sz val="8"/>
            <rFont val="Tahoma"/>
            <family val="0"/>
          </rPr>
          <t>Стойността на събраното тегло [t] трябва да бъде попълнена тук</t>
        </r>
      </text>
    </comment>
  </commentList>
</comments>
</file>

<file path=xl/comments4.xml><?xml version="1.0" encoding="utf-8"?>
<comments xmlns="http://schemas.openxmlformats.org/spreadsheetml/2006/main">
  <authors>
    <author>el</author>
  </authors>
  <commentList>
    <comment ref="E4" authorId="0">
      <text>
        <r>
          <rPr>
            <b/>
            <sz val="8"/>
            <rFont val="Tahoma"/>
            <family val="0"/>
          </rPr>
          <t>Figures from study:
EMPA</t>
        </r>
      </text>
    </comment>
  </commentList>
</comments>
</file>

<file path=xl/comments5.xml><?xml version="1.0" encoding="utf-8"?>
<comments xmlns="http://schemas.openxmlformats.org/spreadsheetml/2006/main">
  <authors>
    <author>el</author>
  </authors>
  <commentList>
    <comment ref="E4" authorId="0">
      <text>
        <r>
          <rPr>
            <b/>
            <sz val="8"/>
            <rFont val="Tahoma"/>
            <family val="0"/>
          </rPr>
          <t>Source: UNU Study, 2008</t>
        </r>
      </text>
    </comment>
  </commentList>
</comments>
</file>

<file path=xl/comments7.xml><?xml version="1.0" encoding="utf-8"?>
<comments xmlns="http://schemas.openxmlformats.org/spreadsheetml/2006/main">
  <authors>
    <author>project413</author>
  </authors>
  <commentList>
    <comment ref="E4" authorId="0">
      <text>
        <r>
          <rPr>
            <b/>
            <sz val="8"/>
            <rFont val="Tahoma"/>
            <family val="0"/>
          </rPr>
          <t>project413:</t>
        </r>
        <r>
          <rPr>
            <sz val="8"/>
            <rFont val="Tahoma"/>
            <family val="0"/>
          </rPr>
          <t xml:space="preserve">
Източник: UNU Study 2008</t>
        </r>
      </text>
    </comment>
  </commentList>
</comments>
</file>

<file path=xl/comments8.xml><?xml version="1.0" encoding="utf-8"?>
<comments xmlns="http://schemas.openxmlformats.org/spreadsheetml/2006/main">
  <authors>
    <author>el</author>
  </authors>
  <commentList>
    <comment ref="E4" authorId="0">
      <text>
        <r>
          <rPr>
            <b/>
            <sz val="8"/>
            <rFont val="Tahoma"/>
            <family val="0"/>
          </rPr>
          <t>Source: UNU Study, 2008</t>
        </r>
      </text>
    </comment>
  </commentList>
</comments>
</file>

<file path=xl/comments9.xml><?xml version="1.0" encoding="utf-8"?>
<comments xmlns="http://schemas.openxmlformats.org/spreadsheetml/2006/main">
  <authors>
    <author>el</author>
  </authors>
  <commentList>
    <comment ref="E4" authorId="0">
      <text>
        <r>
          <rPr>
            <b/>
            <sz val="8"/>
            <rFont val="Tahoma"/>
            <family val="0"/>
          </rPr>
          <t>Source: UNU Study, 2008</t>
        </r>
      </text>
    </comment>
  </commentList>
</comments>
</file>

<file path=xl/sharedStrings.xml><?xml version="1.0" encoding="utf-8"?>
<sst xmlns="http://schemas.openxmlformats.org/spreadsheetml/2006/main" count="535" uniqueCount="103">
  <si>
    <t>Cat 5</t>
  </si>
  <si>
    <t>Ernst Luckner, Umweltbundesamt</t>
  </si>
  <si>
    <t>BG07-IB-EN-05</t>
  </si>
  <si>
    <t>5a</t>
  </si>
  <si>
    <t>Преразглеждане</t>
  </si>
  <si>
    <t>Дата:</t>
  </si>
  <si>
    <t>Туининг проект:</t>
  </si>
  <si>
    <t>Въведение:</t>
  </si>
  <si>
    <t>Таблица:</t>
  </si>
  <si>
    <t>1 до 10</t>
  </si>
  <si>
    <t>Цветове:</t>
  </si>
  <si>
    <t>Данни от България 2008</t>
  </si>
  <si>
    <t>Изчислени стойности</t>
  </si>
  <si>
    <t>Приблизителни стойности средно за ЕС -27</t>
  </si>
  <si>
    <t>Фракции:</t>
  </si>
  <si>
    <t>Материал</t>
  </si>
  <si>
    <t>Мед</t>
  </si>
  <si>
    <t>Алуминий</t>
  </si>
  <si>
    <t>Смесени метали</t>
  </si>
  <si>
    <t>Ценни метали</t>
  </si>
  <si>
    <t>Не съдържащи желязо метали</t>
  </si>
  <si>
    <t>Чиста стомана</t>
  </si>
  <si>
    <t>Полимери (пластмаси&amp;гума)</t>
  </si>
  <si>
    <t>Стъкло</t>
  </si>
  <si>
    <t>Изолационна пяна</t>
  </si>
  <si>
    <t>Маслa</t>
  </si>
  <si>
    <t>Цимент и керамика</t>
  </si>
  <si>
    <t>Остатъчни (различни от опасни вещества)</t>
  </si>
  <si>
    <t>Опасни вещества и компоненти</t>
  </si>
  <si>
    <t>1. Кондензатори съдържащи полихлорирани бифенили и полихлорирани терфенили (PCBs/PCTs);</t>
  </si>
  <si>
    <t>2. Компоненти, съдържащи живак, например прекъсвачи и лампи за вътрешно осветяване на екрани;</t>
  </si>
  <si>
    <t>3. Батерии и акумулатори;</t>
  </si>
  <si>
    <t xml:space="preserve">4. Печатни платки на мобилни телефони, както и на други уреди, ако повърхността на печатните платки е по-голяма от 10 кв. см; </t>
  </si>
  <si>
    <t>5. Тонер касети, съдържащи течен или пастообразен тонер, в т. ч. цветен тонер;</t>
  </si>
  <si>
    <t xml:space="preserve">6. Пластмаси, съдържащи бромирани добавки за огнеустойчивост; </t>
  </si>
  <si>
    <t xml:space="preserve">7. Азбестови отпадъци и компоненти, които съдържат азбест; </t>
  </si>
  <si>
    <t>8. Електронно-лъчеви тръби;</t>
  </si>
  <si>
    <t>9. Хлорфлуорвъглеводороди (CFC), хидрохлорфлуоровъглеводороди (HCFC) или хидрофлуоровъглеводороди (HFC), въглеводороди (HCC);</t>
  </si>
  <si>
    <t>10. Газоразрядни лампи;</t>
  </si>
  <si>
    <t>11. Дисплеи с течни кристали (LCD) заедно с техните корпуси, когато е подходящо, с повърхност повече от 100 кв. см и всички други дисплеи, които са с вътрешно осветление с газоразрядни лампи;</t>
  </si>
  <si>
    <t>12. Външни електрически кабели;</t>
  </si>
  <si>
    <t xml:space="preserve">13. Компоненти, съдържащи огнеупорни керамични влакна, както са посочени в Наредбата за реда и начина на класифицирането, опаковането и етикетирането на съществуващи и нови химични вещества и препарати, приета с Постановление № 316 на Министерския съвет от 2002 г  </t>
  </si>
  <si>
    <t xml:space="preserve">14. Компоненти, съдържащи радиоактивни вещества съгласно Закона за безопасно използване на ядрената енергия и нормативните актове по прилагането му;  </t>
  </si>
  <si>
    <t>15. Електролитни кондензатори, съдържащи вещества, подлежащи на контрол (височина &gt; 25 mm, диаметър &gt; 25 mm или пропорционално подобен обем).</t>
  </si>
  <si>
    <t>Общо:</t>
  </si>
  <si>
    <t>Общо</t>
  </si>
  <si>
    <t>Всички категории ИУЕЕО</t>
  </si>
  <si>
    <t>Големи домакински уреди</t>
  </si>
  <si>
    <t>Малки домакински уреди</t>
  </si>
  <si>
    <t>Потребителски уреди</t>
  </si>
  <si>
    <t>Осветителни тела, с изключение на газоразрядни лампи</t>
  </si>
  <si>
    <t>тегло/материал [t]</t>
  </si>
  <si>
    <t>Общ материален поток:</t>
  </si>
  <si>
    <t>Категория 1</t>
  </si>
  <si>
    <t>Желязо съдържащи метали</t>
  </si>
  <si>
    <t>Следните компоненти, материали и вещества следва да бъдат остранени:</t>
  </si>
  <si>
    <t>13. Компоненти, съдържащи огнеупорни керамични влакна, както са посочени в Наредбата за реда и начина на класифицирането, опаковането и етикетирането на съществуващи и нови химични вещества и препарати, приета с Постановление № 316 на Министерския съвет от 2002 г   (обн., ДВ, бр. 5 от 2003 г.; изм. и доп., бр. 66 от 2004 г. и бр. 50 и 57 от 2005 г.);</t>
  </si>
  <si>
    <t>Категория 2</t>
  </si>
  <si>
    <t xml:space="preserve">Малки домакински уреди </t>
  </si>
  <si>
    <t>Категория 3</t>
  </si>
  <si>
    <t xml:space="preserve">Информационно и телекомуникационно оборудване </t>
  </si>
  <si>
    <t>Категория 4</t>
  </si>
  <si>
    <t xml:space="preserve">Потребителски уреди </t>
  </si>
  <si>
    <t>Осветителни тела с изключение на газоразрядни лампи</t>
  </si>
  <si>
    <t>Газоразрядни лампи</t>
  </si>
  <si>
    <t>Приблизителни стойности</t>
  </si>
  <si>
    <t>Категория 7</t>
  </si>
  <si>
    <t xml:space="preserve">Големи домакински уреди </t>
  </si>
  <si>
    <t xml:space="preserve">Осветителни тела с изключение на газоразрядни лампи </t>
  </si>
  <si>
    <t xml:space="preserve">Електрически и електронни играчки, уреди за забавление и спорт </t>
  </si>
  <si>
    <t xml:space="preserve">Медицински устройства </t>
  </si>
  <si>
    <t xml:space="preserve">Уреди за мониторинг и контрол </t>
  </si>
  <si>
    <t xml:space="preserve">Автомати  </t>
  </si>
  <si>
    <t xml:space="preserve">Материали и компоненти, подлежащи на разделно третиране са посочени във всички категории </t>
  </si>
  <si>
    <t>Схемата се отнася за 10-те категории ИУЕЕО</t>
  </si>
  <si>
    <t>Резултати</t>
  </si>
  <si>
    <t>Електрически и електронни инструменти</t>
  </si>
  <si>
    <t>Относно приблизителните стойности е направено допускане, а именно че събирането и третирането са извършени правилно</t>
  </si>
  <si>
    <t>Извършени са следните калкулации:</t>
  </si>
  <si>
    <t xml:space="preserve">Входящи данни за ИУЕЕО </t>
  </si>
  <si>
    <t>Всички приблизителни стойности са изчислени на база наличните публични данни в проучвания и доклади.</t>
  </si>
  <si>
    <t>Категория 8</t>
  </si>
  <si>
    <t>Категория 9</t>
  </si>
  <si>
    <t>Категория 10</t>
  </si>
  <si>
    <t>Изготвено от</t>
  </si>
  <si>
    <t>Категории ИУЕЕО =&gt; Категории за събиране в България (2008)</t>
  </si>
  <si>
    <t>Общо маса  ИУЕЕО [t]</t>
  </si>
  <si>
    <t>Общо маса ИУЕЕО [t]</t>
  </si>
  <si>
    <t>Общо  маса [t]</t>
  </si>
  <si>
    <t>Общо маса [t]</t>
  </si>
  <si>
    <t>Настоящият инструмент би могъл да се използва за извършване на количествен анализ на отпадъчни потоци с цел управление на ИУЕЕО.</t>
  </si>
  <si>
    <t>Стойност на входящи данни</t>
  </si>
  <si>
    <t xml:space="preserve">Всички изчислени данни по категории и фракции са обобщени и обзорно изложени </t>
  </si>
  <si>
    <t>За всяка категория ИУЕЕО е изчислена разбивка до маса на фракция</t>
  </si>
  <si>
    <t>Добавено е изчисление на приблизителни стойности, базирано на наличните публични проучвания с цел достоверност на данните</t>
  </si>
  <si>
    <t>Дял маса по категории [%]</t>
  </si>
  <si>
    <t xml:space="preserve">От предоставените входящи данни (обща събрана маса от ИУЕЕО), ще бъде извършена разбивка по категории ИУЕЕО </t>
  </si>
  <si>
    <t>Маса по категории [t]</t>
  </si>
  <si>
    <t>Дял на масата/ материал [%]</t>
  </si>
  <si>
    <t>Маса/материал [t]</t>
  </si>
  <si>
    <t>Дял на масата/ материал[%]</t>
  </si>
  <si>
    <t>Маса/ материал [t]</t>
  </si>
  <si>
    <t>Инструмент за отпадъчни потоци от ИУЕЕО (категории ИУЕЕО)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</si>
</sst>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%"/>
    <numFmt numFmtId="190" formatCode="0.0000%"/>
    <numFmt numFmtId="191" formatCode="_(* #,##0.0_);_(* \(#,##0.0\);_(* &quot;-&quot;??_);_(@_)"/>
    <numFmt numFmtId="192" formatCode="_(* #,##0_);_(* \(#,##0\);_(* &quot;-&quot;??_);_(@_)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_-* #,##0.0_-;\-* #,##0.0_-;_-* &quot;-&quot;?_-;_-@_-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0.00000%"/>
    <numFmt numFmtId="202" formatCode="0.000000%"/>
    <numFmt numFmtId="203" formatCode="0.0000000%"/>
    <numFmt numFmtId="204" formatCode="_-* #,##0.000_-;\-* #,##0.0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188" fontId="0" fillId="0" borderId="0" xfId="59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92" fontId="0" fillId="33" borderId="0" xfId="42" applyNumberFormat="1" applyFont="1" applyFill="1" applyAlignment="1">
      <alignment/>
    </xf>
    <xf numFmtId="192" fontId="0" fillId="0" borderId="0" xfId="0" applyNumberFormat="1" applyAlignment="1">
      <alignment/>
    </xf>
    <xf numFmtId="187" fontId="4" fillId="34" borderId="0" xfId="42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188" fontId="0" fillId="0" borderId="0" xfId="59" applyNumberFormat="1" applyAlignment="1">
      <alignment/>
    </xf>
    <xf numFmtId="0" fontId="4" fillId="0" borderId="0" xfId="0" applyFont="1" applyAlignment="1">
      <alignment/>
    </xf>
    <xf numFmtId="188" fontId="0" fillId="0" borderId="0" xfId="59" applyNumberFormat="1" applyFont="1" applyFill="1" applyAlignment="1">
      <alignment wrapText="1"/>
    </xf>
    <xf numFmtId="192" fontId="0" fillId="0" borderId="0" xfId="42" applyNumberFormat="1" applyFont="1" applyFill="1" applyAlignment="1">
      <alignment wrapText="1"/>
    </xf>
    <xf numFmtId="192" fontId="0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88" fontId="4" fillId="0" borderId="10" xfId="59" applyNumberFormat="1" applyFont="1" applyBorder="1" applyAlignment="1">
      <alignment wrapText="1"/>
    </xf>
    <xf numFmtId="192" fontId="4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88" fontId="0" fillId="33" borderId="10" xfId="59" applyNumberFormat="1" applyFont="1" applyFill="1" applyBorder="1" applyAlignment="1">
      <alignment/>
    </xf>
    <xf numFmtId="192" fontId="0" fillId="34" borderId="10" xfId="42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188" fontId="0" fillId="34" borderId="10" xfId="59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92" fontId="0" fillId="34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92" fontId="4" fillId="34" borderId="12" xfId="0" applyNumberFormat="1" applyFont="1" applyFill="1" applyBorder="1" applyAlignment="1">
      <alignment wrapText="1"/>
    </xf>
    <xf numFmtId="192" fontId="0" fillId="34" borderId="13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88" fontId="0" fillId="0" borderId="0" xfId="59" applyNumberFormat="1" applyFont="1" applyFill="1" applyBorder="1" applyAlignment="1">
      <alignment wrapText="1"/>
    </xf>
    <xf numFmtId="192" fontId="0" fillId="0" borderId="0" xfId="42" applyNumberFormat="1" applyFont="1" applyFill="1" applyBorder="1" applyAlignment="1">
      <alignment wrapText="1"/>
    </xf>
    <xf numFmtId="192" fontId="0" fillId="0" borderId="0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ill="1" applyAlignment="1">
      <alignment wrapText="1"/>
    </xf>
    <xf numFmtId="10" fontId="0" fillId="0" borderId="0" xfId="59" applyNumberFormat="1" applyFont="1" applyFill="1" applyBorder="1" applyAlignment="1">
      <alignment wrapText="1"/>
    </xf>
    <xf numFmtId="194" fontId="0" fillId="0" borderId="0" xfId="0" applyNumberFormat="1" applyFill="1" applyBorder="1" applyAlignment="1">
      <alignment/>
    </xf>
    <xf numFmtId="194" fontId="0" fillId="0" borderId="0" xfId="0" applyNumberFormat="1" applyFill="1" applyAlignment="1">
      <alignment/>
    </xf>
    <xf numFmtId="10" fontId="0" fillId="33" borderId="10" xfId="59" applyNumberFormat="1" applyFont="1" applyFill="1" applyBorder="1" applyAlignment="1">
      <alignment wrapText="1"/>
    </xf>
    <xf numFmtId="194" fontId="0" fillId="34" borderId="10" xfId="0" applyNumberFormat="1" applyFill="1" applyBorder="1" applyAlignment="1">
      <alignment/>
    </xf>
    <xf numFmtId="189" fontId="0" fillId="33" borderId="10" xfId="59" applyNumberFormat="1" applyFont="1" applyFill="1" applyBorder="1" applyAlignment="1">
      <alignment wrapText="1"/>
    </xf>
    <xf numFmtId="188" fontId="0" fillId="33" borderId="10" xfId="59" applyNumberFormat="1" applyFont="1" applyFill="1" applyBorder="1" applyAlignment="1">
      <alignment wrapText="1"/>
    </xf>
    <xf numFmtId="0" fontId="0" fillId="33" borderId="10" xfId="59" applyNumberFormat="1" applyFont="1" applyFill="1" applyBorder="1" applyAlignment="1">
      <alignment wrapText="1"/>
    </xf>
    <xf numFmtId="9" fontId="0" fillId="33" borderId="10" xfId="59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88" fontId="0" fillId="34" borderId="12" xfId="59" applyNumberFormat="1" applyFont="1" applyFill="1" applyBorder="1" applyAlignment="1">
      <alignment/>
    </xf>
    <xf numFmtId="194" fontId="0" fillId="34" borderId="12" xfId="42" applyNumberFormat="1" applyFont="1" applyFill="1" applyBorder="1" applyAlignment="1">
      <alignment/>
    </xf>
    <xf numFmtId="194" fontId="0" fillId="34" borderId="13" xfId="0" applyNumberFormat="1" applyFill="1" applyBorder="1" applyAlignment="1">
      <alignment/>
    </xf>
    <xf numFmtId="10" fontId="0" fillId="33" borderId="13" xfId="59" applyNumberFormat="1" applyFont="1" applyFill="1" applyBorder="1" applyAlignment="1">
      <alignment wrapText="1"/>
    </xf>
    <xf numFmtId="0" fontId="0" fillId="33" borderId="13" xfId="59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188" fontId="0" fillId="35" borderId="10" xfId="59" applyNumberFormat="1" applyFont="1" applyFill="1" applyBorder="1" applyAlignment="1">
      <alignment wrapText="1"/>
    </xf>
    <xf numFmtId="188" fontId="0" fillId="35" borderId="10" xfId="59" applyNumberFormat="1" applyFont="1" applyFill="1" applyBorder="1" applyAlignment="1">
      <alignment/>
    </xf>
    <xf numFmtId="188" fontId="0" fillId="35" borderId="0" xfId="59" applyNumberFormat="1" applyFont="1" applyFill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88" fontId="0" fillId="34" borderId="10" xfId="59" applyNumberFormat="1" applyFont="1" applyFill="1" applyBorder="1" applyAlignment="1">
      <alignment wrapText="1"/>
    </xf>
    <xf numFmtId="192" fontId="0" fillId="34" borderId="10" xfId="42" applyNumberFormat="1" applyFont="1" applyFill="1" applyBorder="1" applyAlignment="1">
      <alignment wrapText="1"/>
    </xf>
    <xf numFmtId="188" fontId="4" fillId="34" borderId="12" xfId="59" applyNumberFormat="1" applyFont="1" applyFill="1" applyBorder="1" applyAlignment="1">
      <alignment wrapText="1"/>
    </xf>
    <xf numFmtId="192" fontId="4" fillId="34" borderId="12" xfId="42" applyNumberFormat="1" applyFont="1" applyFill="1" applyBorder="1" applyAlignment="1">
      <alignment wrapText="1"/>
    </xf>
    <xf numFmtId="194" fontId="0" fillId="35" borderId="10" xfId="0" applyNumberFormat="1" applyFill="1" applyBorder="1" applyAlignment="1">
      <alignment/>
    </xf>
    <xf numFmtId="194" fontId="0" fillId="35" borderId="13" xfId="0" applyNumberFormat="1" applyFill="1" applyBorder="1" applyAlignment="1">
      <alignment/>
    </xf>
    <xf numFmtId="188" fontId="0" fillId="34" borderId="12" xfId="59" applyNumberFormat="1" applyFill="1" applyBorder="1" applyAlignment="1">
      <alignment/>
    </xf>
    <xf numFmtId="194" fontId="0" fillId="34" borderId="12" xfId="42" applyNumberFormat="1" applyFill="1" applyBorder="1" applyAlignment="1">
      <alignment/>
    </xf>
    <xf numFmtId="0" fontId="0" fillId="0" borderId="10" xfId="0" applyBorder="1" applyAlignment="1">
      <alignment horizontal="right" wrapText="1"/>
    </xf>
    <xf numFmtId="9" fontId="0" fillId="33" borderId="10" xfId="59" applyFont="1" applyFill="1" applyBorder="1" applyAlignment="1">
      <alignment wrapText="1"/>
    </xf>
    <xf numFmtId="9" fontId="0" fillId="0" borderId="0" xfId="59" applyFont="1" applyFill="1" applyBorder="1" applyAlignment="1">
      <alignment wrapText="1"/>
    </xf>
    <xf numFmtId="9" fontId="0" fillId="0" borderId="0" xfId="59" applyFont="1" applyAlignment="1">
      <alignment/>
    </xf>
    <xf numFmtId="9" fontId="0" fillId="33" borderId="13" xfId="59" applyFont="1" applyFill="1" applyBorder="1" applyAlignment="1">
      <alignment wrapText="1"/>
    </xf>
    <xf numFmtId="188" fontId="0" fillId="0" borderId="0" xfId="59" applyNumberFormat="1" applyFont="1" applyFill="1" applyBorder="1" applyAlignment="1">
      <alignment wrapText="1"/>
    </xf>
    <xf numFmtId="188" fontId="0" fillId="33" borderId="13" xfId="59" applyNumberFormat="1" applyFont="1" applyFill="1" applyBorder="1" applyAlignment="1">
      <alignment wrapText="1"/>
    </xf>
    <xf numFmtId="201" fontId="0" fillId="33" borderId="10" xfId="59" applyNumberFormat="1" applyFont="1" applyFill="1" applyBorder="1" applyAlignment="1">
      <alignment wrapText="1"/>
    </xf>
    <xf numFmtId="188" fontId="0" fillId="0" borderId="0" xfId="0" applyNumberFormat="1" applyAlignment="1">
      <alignment/>
    </xf>
    <xf numFmtId="187" fontId="0" fillId="35" borderId="10" xfId="42" applyFont="1" applyFill="1" applyBorder="1" applyAlignment="1">
      <alignment/>
    </xf>
    <xf numFmtId="193" fontId="0" fillId="34" borderId="10" xfId="0" applyNumberFormat="1" applyFill="1" applyBorder="1" applyAlignment="1">
      <alignment/>
    </xf>
    <xf numFmtId="204" fontId="0" fillId="35" borderId="10" xfId="0" applyNumberFormat="1" applyFill="1" applyBorder="1" applyAlignment="1">
      <alignment/>
    </xf>
    <xf numFmtId="188" fontId="0" fillId="34" borderId="13" xfId="59" applyNumberFormat="1" applyFont="1" applyFill="1" applyBorder="1" applyAlignment="1">
      <alignment wrapText="1"/>
    </xf>
    <xf numFmtId="192" fontId="0" fillId="34" borderId="13" xfId="42" applyNumberFormat="1" applyFont="1" applyFill="1" applyBorder="1" applyAlignment="1">
      <alignment wrapText="1"/>
    </xf>
    <xf numFmtId="192" fontId="4" fillId="34" borderId="0" xfId="42" applyNumberFormat="1" applyFont="1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11.421875" defaultRowHeight="12.75"/>
  <cols>
    <col min="1" max="1" width="20.00390625" style="0" customWidth="1"/>
    <col min="2" max="2" width="119.421875" style="0" bestFit="1" customWidth="1"/>
  </cols>
  <sheetData>
    <row r="1" ht="12.75">
      <c r="A1" s="4" t="s">
        <v>102</v>
      </c>
    </row>
    <row r="2" spans="1:2" ht="12.75">
      <c r="A2" t="s">
        <v>4</v>
      </c>
      <c r="B2" s="29">
        <v>1</v>
      </c>
    </row>
    <row r="3" spans="1:2" ht="12.75">
      <c r="A3" t="s">
        <v>5</v>
      </c>
      <c r="B3" s="28">
        <v>40158</v>
      </c>
    </row>
    <row r="4" spans="1:2" ht="12.75">
      <c r="A4" t="s">
        <v>84</v>
      </c>
      <c r="B4" t="s">
        <v>1</v>
      </c>
    </row>
    <row r="5" spans="1:2" ht="12.75">
      <c r="A5" t="s">
        <v>6</v>
      </c>
      <c r="B5" t="s">
        <v>2</v>
      </c>
    </row>
    <row r="7" ht="12.75">
      <c r="A7" s="4" t="s">
        <v>7</v>
      </c>
    </row>
    <row r="8" ht="12.75">
      <c r="A8" t="s">
        <v>90</v>
      </c>
    </row>
    <row r="9" ht="12.75">
      <c r="A9" t="s">
        <v>80</v>
      </c>
    </row>
    <row r="10" spans="1:2" s="86" customFormat="1" ht="12.75">
      <c r="A10" s="5" t="s">
        <v>73</v>
      </c>
      <c r="B10" s="5"/>
    </row>
    <row r="11" ht="12.75">
      <c r="A11" t="s">
        <v>74</v>
      </c>
    </row>
    <row r="12" ht="12.75">
      <c r="A12" s="5" t="s">
        <v>77</v>
      </c>
    </row>
    <row r="13" ht="12.75">
      <c r="A13" t="s">
        <v>78</v>
      </c>
    </row>
    <row r="15" ht="12.75">
      <c r="A15" s="4" t="s">
        <v>8</v>
      </c>
    </row>
    <row r="16" spans="1:2" ht="25.5">
      <c r="A16" s="93" t="s">
        <v>79</v>
      </c>
      <c r="B16" t="s">
        <v>96</v>
      </c>
    </row>
    <row r="17" spans="1:2" ht="12.75">
      <c r="A17" s="11" t="s">
        <v>75</v>
      </c>
      <c r="B17" t="s">
        <v>92</v>
      </c>
    </row>
    <row r="18" spans="1:2" ht="12.75">
      <c r="A18" s="11" t="s">
        <v>9</v>
      </c>
      <c r="B18" t="s">
        <v>93</v>
      </c>
    </row>
    <row r="19" spans="1:2" ht="12.75">
      <c r="A19" s="11"/>
      <c r="B19" t="s">
        <v>94</v>
      </c>
    </row>
    <row r="21" ht="12.75">
      <c r="A21" s="4" t="s">
        <v>10</v>
      </c>
    </row>
    <row r="22" ht="12.75">
      <c r="A22" s="9" t="s">
        <v>91</v>
      </c>
    </row>
    <row r="23" ht="12.75">
      <c r="A23" s="10" t="s">
        <v>12</v>
      </c>
    </row>
    <row r="24" ht="25.5">
      <c r="A24" s="61" t="s">
        <v>65</v>
      </c>
    </row>
  </sheetData>
  <sheetProtection/>
  <printOptions/>
  <pageMargins left="0.75" right="0.75" top="1" bottom="1" header="0.4921259845" footer="0.4921259845"/>
  <pageSetup fitToHeight="1" fitToWidth="1" horizontalDpi="1200" verticalDpi="1200" orientation="landscape" paperSize="9" scale="95" r:id="rId1"/>
  <headerFooter alignWithMargins="0">
    <oddHeader>&amp;LTwinning Project
BG07-IB-EN-05</oddHeader>
    <oddFooter>&amp;L&amp;8&amp;F&amp;C&amp;8Page &amp;P of &amp;N&amp;R&amp;8&amp;D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5" sqref="F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66</v>
      </c>
    </row>
    <row r="2" ht="12.75">
      <c r="A2" s="4" t="str">
        <f>'Вх.данни ИУЕЕО'!C8</f>
        <v>Електрически и електронни инструменти</v>
      </c>
    </row>
    <row r="3" ht="12.75">
      <c r="A3" s="4" t="s">
        <v>89</v>
      </c>
    </row>
    <row r="4" spans="1:5" ht="12.75">
      <c r="A4" s="8">
        <f>'Вх.данни ИУЕЕО'!E8</f>
        <v>383.695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>
        <v>0.3877</v>
      </c>
      <c r="C6" s="46">
        <f>$A$4*B6</f>
        <v>148.75855149999998</v>
      </c>
      <c r="E6" s="48">
        <v>0.3680485431126261</v>
      </c>
      <c r="F6" s="67">
        <f>$A$4*E6</f>
        <v>141.21838574959907</v>
      </c>
    </row>
    <row r="7" spans="1:6" ht="12.75">
      <c r="A7" s="32" t="s">
        <v>16</v>
      </c>
      <c r="B7" s="45"/>
      <c r="C7" s="46">
        <f aca="true" t="shared" si="0" ref="C7:C36">$A$4*B7</f>
        <v>0</v>
      </c>
      <c r="E7" s="48">
        <v>0.03038513732711314</v>
      </c>
      <c r="F7" s="67">
        <f aca="true" t="shared" si="1" ref="F7:F19">$A$4*E7</f>
        <v>11.658625266726677</v>
      </c>
    </row>
    <row r="8" spans="1:6" ht="12.75">
      <c r="A8" s="32" t="s">
        <v>17</v>
      </c>
      <c r="B8" s="45"/>
      <c r="C8" s="46">
        <f t="shared" si="0"/>
        <v>0</v>
      </c>
      <c r="E8" s="48">
        <v>0.02444518566918125</v>
      </c>
      <c r="F8" s="67">
        <f t="shared" si="1"/>
        <v>9.3794955153365</v>
      </c>
    </row>
    <row r="9" spans="1:6" ht="12.75">
      <c r="A9" s="32" t="s">
        <v>18</v>
      </c>
      <c r="B9" s="45">
        <v>0.172</v>
      </c>
      <c r="C9" s="46"/>
      <c r="E9" s="48">
        <v>0</v>
      </c>
      <c r="F9" s="67">
        <f t="shared" si="1"/>
        <v>0</v>
      </c>
    </row>
    <row r="10" spans="1:6" ht="12.75">
      <c r="A10" s="32" t="s">
        <v>19</v>
      </c>
      <c r="B10" s="45"/>
      <c r="C10" s="46"/>
      <c r="E10" s="48">
        <v>0</v>
      </c>
      <c r="F10" s="67">
        <f t="shared" si="1"/>
        <v>0</v>
      </c>
    </row>
    <row r="11" spans="1:6" ht="12.75">
      <c r="A11" s="32" t="s">
        <v>20</v>
      </c>
      <c r="B11" s="45">
        <v>0.108</v>
      </c>
      <c r="C11" s="46"/>
      <c r="E11" s="48">
        <v>0</v>
      </c>
      <c r="F11" s="67">
        <f t="shared" si="1"/>
        <v>0</v>
      </c>
    </row>
    <row r="12" spans="1:6" ht="12.75">
      <c r="A12" s="32" t="s">
        <v>21</v>
      </c>
      <c r="B12" s="45">
        <v>0.0007</v>
      </c>
      <c r="C12" s="46"/>
      <c r="E12" s="48">
        <v>0.006099873433337751</v>
      </c>
      <c r="F12" s="67">
        <f t="shared" si="1"/>
        <v>2.340490937004528</v>
      </c>
    </row>
    <row r="13" spans="1:6" ht="12.75">
      <c r="A13" s="32" t="s">
        <v>22</v>
      </c>
      <c r="B13" s="45">
        <v>0.195</v>
      </c>
      <c r="C13" s="46">
        <f t="shared" si="0"/>
        <v>74.820525</v>
      </c>
      <c r="E13" s="48">
        <v>0.5072947175552988</v>
      </c>
      <c r="F13" s="67">
        <f t="shared" si="1"/>
        <v>194.64644665238035</v>
      </c>
    </row>
    <row r="14" spans="1:6" ht="12.75">
      <c r="A14" s="32" t="s">
        <v>23</v>
      </c>
      <c r="B14" s="45"/>
      <c r="C14" s="46">
        <f t="shared" si="0"/>
        <v>0</v>
      </c>
      <c r="E14" s="48">
        <v>0</v>
      </c>
      <c r="F14" s="67">
        <f t="shared" si="1"/>
        <v>0</v>
      </c>
    </row>
    <row r="15" spans="1:6" ht="12.75">
      <c r="A15" s="32" t="s">
        <v>24</v>
      </c>
      <c r="B15" s="45"/>
      <c r="C15" s="46"/>
      <c r="E15" s="48">
        <v>0</v>
      </c>
      <c r="F15" s="67">
        <f t="shared" si="1"/>
        <v>0</v>
      </c>
    </row>
    <row r="16" spans="1:6" ht="12.75">
      <c r="A16" s="32" t="s">
        <v>25</v>
      </c>
      <c r="B16" s="45">
        <v>0.0012</v>
      </c>
      <c r="C16" s="46"/>
      <c r="E16" s="48">
        <v>0</v>
      </c>
      <c r="F16" s="67">
        <f t="shared" si="1"/>
        <v>0</v>
      </c>
    </row>
    <row r="17" spans="1:6" ht="12.75">
      <c r="A17" s="32" t="s">
        <v>26</v>
      </c>
      <c r="B17" s="45"/>
      <c r="C17" s="46">
        <f t="shared" si="0"/>
        <v>0</v>
      </c>
      <c r="E17" s="48">
        <v>0</v>
      </c>
      <c r="F17" s="67">
        <f t="shared" si="1"/>
        <v>0</v>
      </c>
    </row>
    <row r="18" spans="1:6" ht="12.75">
      <c r="A18" s="32" t="s">
        <v>27</v>
      </c>
      <c r="B18" s="45">
        <v>0.103</v>
      </c>
      <c r="C18" s="46">
        <f>$A$4*B18</f>
        <v>39.520585</v>
      </c>
      <c r="E18" s="48">
        <v>0.01619779125182197</v>
      </c>
      <c r="F18" s="67">
        <f>$A$4*E18</f>
        <v>6.215011514367831</v>
      </c>
    </row>
    <row r="19" spans="1:6" ht="12.75">
      <c r="A19" s="32" t="s">
        <v>28</v>
      </c>
      <c r="B19" s="45"/>
      <c r="C19" s="46">
        <f>$A$4*B19</f>
        <v>0</v>
      </c>
      <c r="E19" s="48">
        <v>0</v>
      </c>
      <c r="F19" s="67">
        <f t="shared" si="1"/>
        <v>0</v>
      </c>
    </row>
    <row r="20" spans="1:6" s="5" customFormat="1" ht="12.75">
      <c r="A20" s="41"/>
      <c r="B20" s="42"/>
      <c r="C20" s="43"/>
      <c r="E20" s="76"/>
      <c r="F20" s="44"/>
    </row>
    <row r="21" spans="1:5" ht="12.75">
      <c r="A21" s="13" t="s">
        <v>55</v>
      </c>
      <c r="E21" s="79"/>
    </row>
    <row r="22" spans="1:6" ht="25.5">
      <c r="A22" s="21" t="s">
        <v>29</v>
      </c>
      <c r="B22" s="47"/>
      <c r="C22" s="46">
        <f t="shared" si="0"/>
        <v>0</v>
      </c>
      <c r="E22" s="48">
        <v>0</v>
      </c>
      <c r="F22" s="67">
        <f>$A$4*E22</f>
        <v>0</v>
      </c>
    </row>
    <row r="23" spans="1:6" ht="25.5">
      <c r="A23" s="21" t="s">
        <v>30</v>
      </c>
      <c r="B23" s="47">
        <v>6E-05</v>
      </c>
      <c r="C23" s="46">
        <f t="shared" si="0"/>
        <v>0.0230217</v>
      </c>
      <c r="E23" s="48">
        <v>0</v>
      </c>
      <c r="F23" s="67">
        <f aca="true" t="shared" si="2" ref="F23:F35">$A$4*E23</f>
        <v>0</v>
      </c>
    </row>
    <row r="24" spans="1:6" ht="12.75">
      <c r="A24" s="21" t="s">
        <v>31</v>
      </c>
      <c r="B24" s="45">
        <v>0.002</v>
      </c>
      <c r="C24" s="46">
        <f t="shared" si="0"/>
        <v>0.76739</v>
      </c>
      <c r="E24" s="48">
        <v>0.01827677433209813</v>
      </c>
      <c r="F24" s="67">
        <f t="shared" si="2"/>
        <v>7.012706927354392</v>
      </c>
    </row>
    <row r="25" spans="1:6" ht="25.5">
      <c r="A25" s="21" t="s">
        <v>32</v>
      </c>
      <c r="B25" s="48">
        <v>0.018</v>
      </c>
      <c r="C25" s="46">
        <f t="shared" si="0"/>
        <v>6.906509999999999</v>
      </c>
      <c r="E25" s="48">
        <v>0.004569193583024532</v>
      </c>
      <c r="F25" s="67">
        <f t="shared" si="2"/>
        <v>1.753176731838598</v>
      </c>
    </row>
    <row r="26" spans="1:6" ht="25.5">
      <c r="A26" s="21" t="s">
        <v>33</v>
      </c>
      <c r="B26" s="48"/>
      <c r="C26" s="46">
        <f t="shared" si="0"/>
        <v>0</v>
      </c>
      <c r="E26" s="48">
        <v>0</v>
      </c>
      <c r="F26" s="67">
        <f t="shared" si="2"/>
        <v>0</v>
      </c>
    </row>
    <row r="27" spans="1:6" ht="12.75">
      <c r="A27" s="21" t="s">
        <v>34</v>
      </c>
      <c r="B27" s="48"/>
      <c r="C27" s="46">
        <f t="shared" si="0"/>
        <v>0</v>
      </c>
      <c r="E27" s="48">
        <v>0</v>
      </c>
      <c r="F27" s="67">
        <f t="shared" si="2"/>
        <v>0</v>
      </c>
    </row>
    <row r="28" spans="1:6" ht="12.75">
      <c r="A28" s="21" t="s">
        <v>35</v>
      </c>
      <c r="B28" s="47">
        <v>4E-05</v>
      </c>
      <c r="C28" s="46">
        <f t="shared" si="0"/>
        <v>0.015347800000000002</v>
      </c>
      <c r="E28" s="48">
        <v>0</v>
      </c>
      <c r="F28" s="67">
        <f t="shared" si="2"/>
        <v>0</v>
      </c>
    </row>
    <row r="29" spans="1:6" ht="12.75">
      <c r="A29" s="21" t="s">
        <v>36</v>
      </c>
      <c r="B29" s="49"/>
      <c r="C29" s="46">
        <f t="shared" si="0"/>
        <v>0</v>
      </c>
      <c r="E29" s="48">
        <v>0</v>
      </c>
      <c r="F29" s="67">
        <f t="shared" si="2"/>
        <v>0</v>
      </c>
    </row>
    <row r="30" spans="1:6" ht="38.25">
      <c r="A30" s="21" t="s">
        <v>37</v>
      </c>
      <c r="B30" s="45"/>
      <c r="C30" s="46">
        <f t="shared" si="0"/>
        <v>0</v>
      </c>
      <c r="E30" s="48">
        <v>0</v>
      </c>
      <c r="F30" s="67">
        <f t="shared" si="2"/>
        <v>0</v>
      </c>
    </row>
    <row r="31" spans="1:6" ht="12.75">
      <c r="A31" s="21" t="s">
        <v>38</v>
      </c>
      <c r="B31" s="45"/>
      <c r="C31" s="46">
        <f t="shared" si="0"/>
        <v>0</v>
      </c>
      <c r="E31" s="48">
        <v>0</v>
      </c>
      <c r="F31" s="67">
        <f t="shared" si="2"/>
        <v>0</v>
      </c>
    </row>
    <row r="32" spans="1:6" ht="38.25">
      <c r="A32" s="21" t="s">
        <v>39</v>
      </c>
      <c r="B32" s="49"/>
      <c r="C32" s="46">
        <f t="shared" si="0"/>
        <v>0</v>
      </c>
      <c r="E32" s="48">
        <v>5.026112941326986E-05</v>
      </c>
      <c r="F32" s="67">
        <f t="shared" si="2"/>
        <v>0.01928494405022458</v>
      </c>
    </row>
    <row r="33" spans="1:6" ht="12.75">
      <c r="A33" s="21" t="s">
        <v>40</v>
      </c>
      <c r="B33" s="45">
        <v>0.012</v>
      </c>
      <c r="C33" s="46">
        <f t="shared" si="0"/>
        <v>4.60434</v>
      </c>
      <c r="E33" s="48">
        <v>0.023531346952576342</v>
      </c>
      <c r="F33" s="67">
        <f t="shared" si="2"/>
        <v>9.02886016896878</v>
      </c>
    </row>
    <row r="34" spans="1:6" ht="76.5">
      <c r="A34" s="21" t="s">
        <v>56</v>
      </c>
      <c r="B34" s="45"/>
      <c r="C34" s="46">
        <f t="shared" si="0"/>
        <v>0</v>
      </c>
      <c r="E34" s="48">
        <v>0</v>
      </c>
      <c r="F34" s="67">
        <f t="shared" si="2"/>
        <v>0</v>
      </c>
    </row>
    <row r="35" spans="1:6" ht="38.25">
      <c r="A35" s="21" t="s">
        <v>42</v>
      </c>
      <c r="B35" s="45"/>
      <c r="C35" s="46">
        <f t="shared" si="0"/>
        <v>0</v>
      </c>
      <c r="E35" s="48">
        <v>0</v>
      </c>
      <c r="F35" s="67">
        <f t="shared" si="2"/>
        <v>0</v>
      </c>
    </row>
    <row r="36" spans="1:6" ht="39" thickBot="1">
      <c r="A36" s="40" t="s">
        <v>43</v>
      </c>
      <c r="B36" s="55">
        <v>0.0003</v>
      </c>
      <c r="C36" s="54">
        <f t="shared" si="0"/>
        <v>0.11510849999999999</v>
      </c>
      <c r="E36" s="77">
        <v>0.0011011756535089124</v>
      </c>
      <c r="F36" s="68">
        <f>$D$7*E36</f>
        <v>0</v>
      </c>
    </row>
    <row r="37" spans="1:6" ht="12.75">
      <c r="A37" s="51" t="s">
        <v>44</v>
      </c>
      <c r="B37" s="52">
        <f>SUM(B6:B36)</f>
        <v>0.9999999999999999</v>
      </c>
      <c r="C37" s="53">
        <f>SUM(C6:C36)</f>
        <v>275.53137949999996</v>
      </c>
      <c r="E37" s="52">
        <f>SUM(E6:E36)</f>
        <v>1.0000000000000002</v>
      </c>
      <c r="F37" s="53">
        <f>SUM(F6:F36)</f>
        <v>383.2724844076269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5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5" sqref="F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66</v>
      </c>
    </row>
    <row r="2" ht="12.75">
      <c r="A2" s="4" t="str">
        <f>'Вх.данни ИУЕЕО'!C9</f>
        <v>Електрически и електронни играчки, уреди за забавление и спорт </v>
      </c>
    </row>
    <row r="3" ht="12.75">
      <c r="A3" s="4" t="s">
        <v>89</v>
      </c>
    </row>
    <row r="4" spans="1:5" ht="12.75">
      <c r="A4" s="8">
        <f>'Вх.данни ИУЕЕО'!E9</f>
        <v>50.1755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>
        <v>0.3877</v>
      </c>
      <c r="C6" s="46">
        <f>$A$4*B6</f>
        <v>19.45304135</v>
      </c>
      <c r="E6" s="48">
        <v>0.2985746019134126</v>
      </c>
      <c r="F6" s="67">
        <f>$A$4*E6</f>
        <v>14.981129938306434</v>
      </c>
    </row>
    <row r="7" spans="1:6" ht="12.75">
      <c r="A7" s="32" t="s">
        <v>16</v>
      </c>
      <c r="B7" s="45"/>
      <c r="C7" s="46">
        <f aca="true" t="shared" si="0" ref="C7:C36">$A$4*B7</f>
        <v>0</v>
      </c>
      <c r="E7" s="48">
        <v>0</v>
      </c>
      <c r="F7" s="67">
        <f aca="true" t="shared" si="1" ref="F7:F19">$A$4*E7</f>
        <v>0</v>
      </c>
    </row>
    <row r="8" spans="1:6" ht="12.75">
      <c r="A8" s="32" t="s">
        <v>17</v>
      </c>
      <c r="B8" s="45"/>
      <c r="C8" s="46">
        <f t="shared" si="0"/>
        <v>0</v>
      </c>
      <c r="E8" s="48">
        <v>0</v>
      </c>
      <c r="F8" s="67">
        <f t="shared" si="1"/>
        <v>0</v>
      </c>
    </row>
    <row r="9" spans="1:6" ht="12.75">
      <c r="A9" s="32" t="s">
        <v>18</v>
      </c>
      <c r="B9" s="45">
        <v>0.172</v>
      </c>
      <c r="C9" s="46"/>
      <c r="E9" s="48">
        <v>0</v>
      </c>
      <c r="F9" s="67">
        <f t="shared" si="1"/>
        <v>0</v>
      </c>
    </row>
    <row r="10" spans="1:6" ht="12.75">
      <c r="A10" s="32" t="s">
        <v>19</v>
      </c>
      <c r="B10" s="45"/>
      <c r="C10" s="46"/>
      <c r="E10" s="48">
        <v>0</v>
      </c>
      <c r="F10" s="67">
        <f t="shared" si="1"/>
        <v>0</v>
      </c>
    </row>
    <row r="11" spans="1:6" ht="12.75">
      <c r="A11" s="32" t="s">
        <v>20</v>
      </c>
      <c r="B11" s="45">
        <v>0.108</v>
      </c>
      <c r="C11" s="46"/>
      <c r="E11" s="48">
        <v>0</v>
      </c>
      <c r="F11" s="67">
        <f t="shared" si="1"/>
        <v>0</v>
      </c>
    </row>
    <row r="12" spans="1:6" ht="12.75">
      <c r="A12" s="32" t="s">
        <v>21</v>
      </c>
      <c r="B12" s="45">
        <v>0.0007</v>
      </c>
      <c r="C12" s="46"/>
      <c r="E12" s="48">
        <v>0</v>
      </c>
      <c r="F12" s="67">
        <f t="shared" si="1"/>
        <v>0</v>
      </c>
    </row>
    <row r="13" spans="1:6" ht="12.75">
      <c r="A13" s="32" t="s">
        <v>22</v>
      </c>
      <c r="B13" s="45">
        <v>0.195</v>
      </c>
      <c r="C13" s="46">
        <f t="shared" si="0"/>
        <v>9.7842225</v>
      </c>
      <c r="E13" s="48">
        <v>0.6000089657400524</v>
      </c>
      <c r="F13" s="67">
        <f t="shared" si="1"/>
        <v>30.105749860489997</v>
      </c>
    </row>
    <row r="14" spans="1:6" ht="12.75">
      <c r="A14" s="32" t="s">
        <v>23</v>
      </c>
      <c r="B14" s="45"/>
      <c r="C14" s="46">
        <f t="shared" si="0"/>
        <v>0</v>
      </c>
      <c r="E14" s="48">
        <v>0</v>
      </c>
      <c r="F14" s="67">
        <f t="shared" si="1"/>
        <v>0</v>
      </c>
    </row>
    <row r="15" spans="1:6" ht="12.75">
      <c r="A15" s="32" t="s">
        <v>24</v>
      </c>
      <c r="B15" s="45"/>
      <c r="C15" s="46"/>
      <c r="E15" s="48">
        <v>0</v>
      </c>
      <c r="F15" s="67">
        <f t="shared" si="1"/>
        <v>0</v>
      </c>
    </row>
    <row r="16" spans="1:6" ht="12.75">
      <c r="A16" s="32" t="s">
        <v>25</v>
      </c>
      <c r="B16" s="45">
        <v>0.0012</v>
      </c>
      <c r="C16" s="46"/>
      <c r="E16" s="48">
        <v>0</v>
      </c>
      <c r="F16" s="67">
        <f t="shared" si="1"/>
        <v>0</v>
      </c>
    </row>
    <row r="17" spans="1:6" ht="12.75">
      <c r="A17" s="32" t="s">
        <v>26</v>
      </c>
      <c r="B17" s="45"/>
      <c r="C17" s="46">
        <f t="shared" si="0"/>
        <v>0</v>
      </c>
      <c r="E17" s="48">
        <v>0</v>
      </c>
      <c r="F17" s="67">
        <f t="shared" si="1"/>
        <v>0</v>
      </c>
    </row>
    <row r="18" spans="1:6" ht="12.75">
      <c r="A18" s="32" t="s">
        <v>27</v>
      </c>
      <c r="B18" s="45">
        <v>0.103</v>
      </c>
      <c r="C18" s="46">
        <f>$A$4*B18</f>
        <v>5.1680765</v>
      </c>
      <c r="E18" s="48">
        <v>0.09089405432310982</v>
      </c>
      <c r="F18" s="67">
        <f>$A$4*E18</f>
        <v>4.560654622689197</v>
      </c>
    </row>
    <row r="19" spans="1:6" ht="12.75">
      <c r="A19" s="32" t="s">
        <v>28</v>
      </c>
      <c r="B19" s="45"/>
      <c r="C19" s="46">
        <f>$A$4*B19</f>
        <v>0</v>
      </c>
      <c r="E19" s="48">
        <v>0</v>
      </c>
      <c r="F19" s="67">
        <f t="shared" si="1"/>
        <v>0</v>
      </c>
    </row>
    <row r="20" spans="1:6" s="5" customFormat="1" ht="12.75">
      <c r="A20" s="41"/>
      <c r="B20" s="42"/>
      <c r="C20" s="43"/>
      <c r="E20" s="76"/>
      <c r="F20" s="44"/>
    </row>
    <row r="21" spans="1:5" ht="12.75">
      <c r="A21" s="13" t="s">
        <v>55</v>
      </c>
      <c r="E21" s="79"/>
    </row>
    <row r="22" spans="1:6" ht="25.5">
      <c r="A22" s="21" t="s">
        <v>29</v>
      </c>
      <c r="B22" s="47"/>
      <c r="C22" s="46">
        <f t="shared" si="0"/>
        <v>0</v>
      </c>
      <c r="E22" s="48">
        <v>0</v>
      </c>
      <c r="F22" s="67">
        <f>$A$4*E22</f>
        <v>0</v>
      </c>
    </row>
    <row r="23" spans="1:6" ht="25.5">
      <c r="A23" s="21" t="s">
        <v>30</v>
      </c>
      <c r="B23" s="47">
        <v>6E-05</v>
      </c>
      <c r="C23" s="46">
        <f t="shared" si="0"/>
        <v>0.00301053</v>
      </c>
      <c r="E23" s="48">
        <v>0</v>
      </c>
      <c r="F23" s="67">
        <f aca="true" t="shared" si="2" ref="F23:F35">$A$4*E23</f>
        <v>0</v>
      </c>
    </row>
    <row r="24" spans="1:6" ht="12.75">
      <c r="A24" s="21" t="s">
        <v>31</v>
      </c>
      <c r="B24" s="45">
        <v>0.002</v>
      </c>
      <c r="C24" s="81">
        <f t="shared" si="0"/>
        <v>0.100351</v>
      </c>
      <c r="E24" s="45">
        <v>0.0004853866166234096</v>
      </c>
      <c r="F24" s="80">
        <f t="shared" si="2"/>
        <v>0.02435451618238789</v>
      </c>
    </row>
    <row r="25" spans="1:6" ht="25.5">
      <c r="A25" s="21" t="s">
        <v>32</v>
      </c>
      <c r="B25" s="48">
        <v>0.018</v>
      </c>
      <c r="C25" s="46">
        <f t="shared" si="0"/>
        <v>0.9031589999999999</v>
      </c>
      <c r="E25" s="48">
        <v>0.010001437610042867</v>
      </c>
      <c r="F25" s="67">
        <f t="shared" si="2"/>
        <v>0.5018271328027059</v>
      </c>
    </row>
    <row r="26" spans="1:6" ht="25.5">
      <c r="A26" s="21" t="s">
        <v>33</v>
      </c>
      <c r="B26" s="48"/>
      <c r="C26" s="46">
        <f t="shared" si="0"/>
        <v>0</v>
      </c>
      <c r="E26" s="48">
        <v>0</v>
      </c>
      <c r="F26" s="67">
        <f t="shared" si="2"/>
        <v>0</v>
      </c>
    </row>
    <row r="27" spans="1:6" ht="12.75">
      <c r="A27" s="21" t="s">
        <v>34</v>
      </c>
      <c r="B27" s="48"/>
      <c r="C27" s="46">
        <f t="shared" si="0"/>
        <v>0</v>
      </c>
      <c r="E27" s="48">
        <v>0</v>
      </c>
      <c r="F27" s="67">
        <f t="shared" si="2"/>
        <v>0</v>
      </c>
    </row>
    <row r="28" spans="1:6" ht="12.75">
      <c r="A28" s="21" t="s">
        <v>35</v>
      </c>
      <c r="B28" s="47">
        <v>4E-05</v>
      </c>
      <c r="C28" s="46">
        <f t="shared" si="0"/>
        <v>0.00200702</v>
      </c>
      <c r="E28" s="48">
        <v>0</v>
      </c>
      <c r="F28" s="67">
        <f t="shared" si="2"/>
        <v>0</v>
      </c>
    </row>
    <row r="29" spans="1:6" ht="12.75">
      <c r="A29" s="21" t="s">
        <v>36</v>
      </c>
      <c r="B29" s="49"/>
      <c r="C29" s="46">
        <f t="shared" si="0"/>
        <v>0</v>
      </c>
      <c r="E29" s="48">
        <v>0</v>
      </c>
      <c r="F29" s="67">
        <f t="shared" si="2"/>
        <v>0</v>
      </c>
    </row>
    <row r="30" spans="1:6" ht="38.25">
      <c r="A30" s="21" t="s">
        <v>37</v>
      </c>
      <c r="B30" s="45"/>
      <c r="C30" s="46">
        <f t="shared" si="0"/>
        <v>0</v>
      </c>
      <c r="E30" s="48">
        <v>0</v>
      </c>
      <c r="F30" s="67">
        <f t="shared" si="2"/>
        <v>0</v>
      </c>
    </row>
    <row r="31" spans="1:6" ht="12.75">
      <c r="A31" s="21" t="s">
        <v>38</v>
      </c>
      <c r="B31" s="45"/>
      <c r="C31" s="46">
        <f t="shared" si="0"/>
        <v>0</v>
      </c>
      <c r="E31" s="48">
        <v>0</v>
      </c>
      <c r="F31" s="67">
        <f t="shared" si="2"/>
        <v>0</v>
      </c>
    </row>
    <row r="32" spans="1:6" ht="38.25">
      <c r="A32" s="21" t="s">
        <v>39</v>
      </c>
      <c r="B32" s="49"/>
      <c r="C32" s="46">
        <f t="shared" si="0"/>
        <v>0</v>
      </c>
      <c r="E32" s="47">
        <v>3.5553796759039554E-05</v>
      </c>
      <c r="F32" s="82">
        <f t="shared" si="2"/>
        <v>0.0017839295292831892</v>
      </c>
    </row>
    <row r="33" spans="1:6" ht="12.75">
      <c r="A33" s="21" t="s">
        <v>40</v>
      </c>
      <c r="B33" s="45">
        <v>0.012</v>
      </c>
      <c r="C33" s="46">
        <f t="shared" si="0"/>
        <v>0.602106</v>
      </c>
      <c r="E33" s="48">
        <v>0</v>
      </c>
      <c r="F33" s="67">
        <f t="shared" si="2"/>
        <v>0</v>
      </c>
    </row>
    <row r="34" spans="1:6" ht="76.5">
      <c r="A34" s="21" t="s">
        <v>56</v>
      </c>
      <c r="B34" s="45"/>
      <c r="C34" s="46">
        <f t="shared" si="0"/>
        <v>0</v>
      </c>
      <c r="E34" s="48">
        <v>0</v>
      </c>
      <c r="F34" s="67">
        <f t="shared" si="2"/>
        <v>0</v>
      </c>
    </row>
    <row r="35" spans="1:6" ht="38.25">
      <c r="A35" s="21" t="s">
        <v>42</v>
      </c>
      <c r="B35" s="45"/>
      <c r="C35" s="46">
        <f t="shared" si="0"/>
        <v>0</v>
      </c>
      <c r="E35" s="48">
        <v>0</v>
      </c>
      <c r="F35" s="67">
        <f t="shared" si="2"/>
        <v>0</v>
      </c>
    </row>
    <row r="36" spans="1:6" ht="39" thickBot="1">
      <c r="A36" s="40" t="s">
        <v>43</v>
      </c>
      <c r="B36" s="55">
        <v>0.0003</v>
      </c>
      <c r="C36" s="54">
        <f t="shared" si="0"/>
        <v>0.015052649999999999</v>
      </c>
      <c r="E36" s="77">
        <v>0</v>
      </c>
      <c r="F36" s="68">
        <f>$D$7*E36</f>
        <v>0</v>
      </c>
    </row>
    <row r="37" spans="1:6" ht="12.75">
      <c r="A37" s="51" t="s">
        <v>44</v>
      </c>
      <c r="B37" s="52">
        <f>SUM(B6:B36)</f>
        <v>0.9999999999999999</v>
      </c>
      <c r="C37" s="53">
        <f>SUM(C6:C36)</f>
        <v>36.03102655</v>
      </c>
      <c r="E37" s="52">
        <f>SUM(E6:E36)</f>
        <v>1.0000000000000002</v>
      </c>
      <c r="F37" s="53">
        <f>SUM(F6:F36)</f>
        <v>50.1755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5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5" sqref="F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81</v>
      </c>
    </row>
    <row r="2" ht="12.75">
      <c r="A2" s="4" t="str">
        <f>'Вх.данни ИУЕЕО'!C10</f>
        <v>Медицински устройства </v>
      </c>
    </row>
    <row r="3" ht="12.75">
      <c r="A3" s="4" t="s">
        <v>89</v>
      </c>
    </row>
    <row r="4" spans="1:5" ht="12.75">
      <c r="A4" s="8">
        <f>'Вх.данни ИУЕЕО'!E10</f>
        <v>91.4965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>
        <v>0.3877</v>
      </c>
      <c r="C6" s="46">
        <f>$A$4*B6</f>
        <v>35.47319305</v>
      </c>
      <c r="E6" s="48">
        <v>0.20503008205863055</v>
      </c>
      <c r="F6" s="67">
        <f>$A$4*E6</f>
        <v>18.75953490307749</v>
      </c>
    </row>
    <row r="7" spans="1:6" ht="12.75">
      <c r="A7" s="32" t="s">
        <v>16</v>
      </c>
      <c r="B7" s="45"/>
      <c r="C7" s="46">
        <f aca="true" t="shared" si="0" ref="C7:C36">$A$4*B7</f>
        <v>0</v>
      </c>
      <c r="E7" s="48">
        <v>0.038885015562843725</v>
      </c>
      <c r="F7" s="67">
        <f aca="true" t="shared" si="1" ref="F7:F19">$A$4*E7</f>
        <v>3.557842826445731</v>
      </c>
    </row>
    <row r="8" spans="1:6" ht="12.75">
      <c r="A8" s="32" t="s">
        <v>17</v>
      </c>
      <c r="B8" s="45"/>
      <c r="C8" s="46">
        <f t="shared" si="0"/>
        <v>0</v>
      </c>
      <c r="E8" s="48">
        <v>0.022399054419257915</v>
      </c>
      <c r="F8" s="67">
        <f t="shared" si="1"/>
        <v>2.0494350826716317</v>
      </c>
    </row>
    <row r="9" spans="1:6" ht="12.75">
      <c r="A9" s="32" t="s">
        <v>18</v>
      </c>
      <c r="B9" s="45">
        <v>0.172</v>
      </c>
      <c r="C9" s="46"/>
      <c r="E9" s="48">
        <v>0</v>
      </c>
      <c r="F9" s="67">
        <f t="shared" si="1"/>
        <v>0</v>
      </c>
    </row>
    <row r="10" spans="1:6" ht="12.75">
      <c r="A10" s="32" t="s">
        <v>19</v>
      </c>
      <c r="B10" s="45"/>
      <c r="C10" s="46"/>
      <c r="E10" s="48">
        <v>0</v>
      </c>
      <c r="F10" s="67">
        <f t="shared" si="1"/>
        <v>0</v>
      </c>
    </row>
    <row r="11" spans="1:6" ht="12.75">
      <c r="A11" s="32" t="s">
        <v>20</v>
      </c>
      <c r="B11" s="45">
        <v>0.108</v>
      </c>
      <c r="C11" s="46"/>
      <c r="E11" s="48">
        <v>0</v>
      </c>
      <c r="F11" s="67">
        <f t="shared" si="1"/>
        <v>0</v>
      </c>
    </row>
    <row r="12" spans="1:6" ht="12.75">
      <c r="A12" s="32" t="s">
        <v>21</v>
      </c>
      <c r="B12" s="45">
        <v>0.0007</v>
      </c>
      <c r="C12" s="46"/>
      <c r="E12" s="48">
        <v>0.022399054419257915</v>
      </c>
      <c r="F12" s="67">
        <f t="shared" si="1"/>
        <v>2.0494350826716317</v>
      </c>
    </row>
    <row r="13" spans="1:6" ht="12.75">
      <c r="A13" s="32" t="s">
        <v>22</v>
      </c>
      <c r="B13" s="45">
        <v>0.195</v>
      </c>
      <c r="C13" s="46">
        <f t="shared" si="0"/>
        <v>17.8418175</v>
      </c>
      <c r="E13" s="48">
        <v>0.6902250944287253</v>
      </c>
      <c r="F13" s="67">
        <f t="shared" si="1"/>
        <v>63.15318035239786</v>
      </c>
    </row>
    <row r="14" spans="1:6" ht="12.75">
      <c r="A14" s="32" t="s">
        <v>23</v>
      </c>
      <c r="B14" s="45"/>
      <c r="C14" s="46">
        <f t="shared" si="0"/>
        <v>0</v>
      </c>
      <c r="E14" s="48">
        <v>0</v>
      </c>
      <c r="F14" s="67">
        <f t="shared" si="1"/>
        <v>0</v>
      </c>
    </row>
    <row r="15" spans="1:6" ht="12.75">
      <c r="A15" s="32" t="s">
        <v>24</v>
      </c>
      <c r="B15" s="45"/>
      <c r="C15" s="46"/>
      <c r="E15" s="48">
        <v>0</v>
      </c>
      <c r="F15" s="67">
        <f t="shared" si="1"/>
        <v>0</v>
      </c>
    </row>
    <row r="16" spans="1:6" ht="12.75">
      <c r="A16" s="32" t="s">
        <v>25</v>
      </c>
      <c r="B16" s="45">
        <v>0.0012</v>
      </c>
      <c r="C16" s="46"/>
      <c r="E16" s="48">
        <v>0.0012436777704810348</v>
      </c>
      <c r="F16" s="67">
        <f t="shared" si="1"/>
        <v>0.11379216312681799</v>
      </c>
    </row>
    <row r="17" spans="1:6" ht="12.75">
      <c r="A17" s="32" t="s">
        <v>26</v>
      </c>
      <c r="B17" s="45"/>
      <c r="C17" s="46">
        <f t="shared" si="0"/>
        <v>0</v>
      </c>
      <c r="E17" s="48">
        <v>0</v>
      </c>
      <c r="F17" s="67">
        <f t="shared" si="1"/>
        <v>0</v>
      </c>
    </row>
    <row r="18" spans="1:6" ht="12.75">
      <c r="A18" s="32" t="s">
        <v>27</v>
      </c>
      <c r="B18" s="45">
        <v>0.103</v>
      </c>
      <c r="C18" s="46">
        <f>$A$4*B18</f>
        <v>9.424139499999999</v>
      </c>
      <c r="E18" s="48">
        <v>0.005855247797975311</v>
      </c>
      <c r="F18" s="67">
        <f>$A$4*E18</f>
        <v>0.5357346801474481</v>
      </c>
    </row>
    <row r="19" spans="1:6" ht="12.75">
      <c r="A19" s="32" t="s">
        <v>28</v>
      </c>
      <c r="B19" s="45"/>
      <c r="C19" s="46">
        <f>$A$4*B19</f>
        <v>0</v>
      </c>
      <c r="E19" s="48">
        <v>0</v>
      </c>
      <c r="F19" s="67">
        <f t="shared" si="1"/>
        <v>0</v>
      </c>
    </row>
    <row r="20" spans="1:6" s="5" customFormat="1" ht="12.75">
      <c r="A20" s="41"/>
      <c r="B20" s="42"/>
      <c r="C20" s="43"/>
      <c r="E20" s="76"/>
      <c r="F20" s="44"/>
    </row>
    <row r="21" spans="1:5" ht="12.75">
      <c r="A21" s="13" t="s">
        <v>55</v>
      </c>
      <c r="E21" s="2"/>
    </row>
    <row r="22" spans="1:6" ht="25.5">
      <c r="A22" s="21" t="s">
        <v>29</v>
      </c>
      <c r="B22" s="47"/>
      <c r="C22" s="46">
        <f t="shared" si="0"/>
        <v>0</v>
      </c>
      <c r="E22" s="78">
        <v>8.034094124554488E-07</v>
      </c>
      <c r="F22" s="67">
        <f>$A$4*E22</f>
        <v>7.350914930672997E-05</v>
      </c>
    </row>
    <row r="23" spans="1:6" ht="25.5">
      <c r="A23" s="21" t="s">
        <v>30</v>
      </c>
      <c r="B23" s="47">
        <v>6E-05</v>
      </c>
      <c r="C23" s="46">
        <f t="shared" si="0"/>
        <v>0.00548979</v>
      </c>
      <c r="E23" s="47">
        <v>1.1569095539358462E-05</v>
      </c>
      <c r="F23" s="67">
        <f aca="true" t="shared" si="2" ref="F23:F35">$A$4*E23</f>
        <v>0.0010585317500169116</v>
      </c>
    </row>
    <row r="24" spans="1:6" ht="12.75">
      <c r="A24" s="21" t="s">
        <v>31</v>
      </c>
      <c r="B24" s="45">
        <v>0.002</v>
      </c>
      <c r="C24" s="46">
        <f t="shared" si="0"/>
        <v>0.182993</v>
      </c>
      <c r="E24" s="48">
        <v>0.0012468914081308566</v>
      </c>
      <c r="F24" s="67">
        <f t="shared" si="2"/>
        <v>0.11408619972404492</v>
      </c>
    </row>
    <row r="25" spans="1:6" ht="25.5">
      <c r="A25" s="21" t="s">
        <v>32</v>
      </c>
      <c r="B25" s="48">
        <v>0.018</v>
      </c>
      <c r="C25" s="46">
        <f t="shared" si="0"/>
        <v>1.6469369999999999</v>
      </c>
      <c r="E25" s="48">
        <v>0.003268269489868766</v>
      </c>
      <c r="F25" s="67">
        <f t="shared" si="2"/>
        <v>0.29903521937977756</v>
      </c>
    </row>
    <row r="26" spans="1:6" ht="25.5">
      <c r="A26" s="21" t="s">
        <v>33</v>
      </c>
      <c r="B26" s="48"/>
      <c r="C26" s="46">
        <f t="shared" si="0"/>
        <v>0</v>
      </c>
      <c r="E26" s="48">
        <v>0</v>
      </c>
      <c r="F26" s="67">
        <f t="shared" si="2"/>
        <v>0</v>
      </c>
    </row>
    <row r="27" spans="1:6" ht="12.75">
      <c r="A27" s="21" t="s">
        <v>34</v>
      </c>
      <c r="B27" s="48"/>
      <c r="C27" s="46">
        <f t="shared" si="0"/>
        <v>0</v>
      </c>
      <c r="E27" s="48">
        <v>0</v>
      </c>
      <c r="F27" s="67">
        <f t="shared" si="2"/>
        <v>0</v>
      </c>
    </row>
    <row r="28" spans="1:6" ht="12.75">
      <c r="A28" s="21" t="s">
        <v>35</v>
      </c>
      <c r="B28" s="47">
        <v>4E-05</v>
      </c>
      <c r="C28" s="46">
        <f t="shared" si="0"/>
        <v>0.00365986</v>
      </c>
      <c r="E28" s="48">
        <v>0</v>
      </c>
      <c r="F28" s="67">
        <f t="shared" si="2"/>
        <v>0</v>
      </c>
    </row>
    <row r="29" spans="1:6" ht="12.75">
      <c r="A29" s="21" t="s">
        <v>36</v>
      </c>
      <c r="B29" s="49"/>
      <c r="C29" s="46">
        <f t="shared" si="0"/>
        <v>0</v>
      </c>
      <c r="E29" s="48">
        <v>0</v>
      </c>
      <c r="F29" s="67">
        <f t="shared" si="2"/>
        <v>0</v>
      </c>
    </row>
    <row r="30" spans="1:6" ht="38.25">
      <c r="A30" s="21" t="s">
        <v>37</v>
      </c>
      <c r="B30" s="45"/>
      <c r="C30" s="46">
        <f t="shared" si="0"/>
        <v>0</v>
      </c>
      <c r="E30" s="48">
        <v>0</v>
      </c>
      <c r="F30" s="67">
        <f t="shared" si="2"/>
        <v>0</v>
      </c>
    </row>
    <row r="31" spans="1:6" ht="12.75">
      <c r="A31" s="21" t="s">
        <v>38</v>
      </c>
      <c r="B31" s="45"/>
      <c r="C31" s="46">
        <f t="shared" si="0"/>
        <v>0</v>
      </c>
      <c r="E31" s="48">
        <v>0</v>
      </c>
      <c r="F31" s="67">
        <f t="shared" si="2"/>
        <v>0</v>
      </c>
    </row>
    <row r="32" spans="1:6" ht="38.25">
      <c r="A32" s="21" t="s">
        <v>39</v>
      </c>
      <c r="B32" s="49"/>
      <c r="C32" s="46">
        <f t="shared" si="0"/>
        <v>0</v>
      </c>
      <c r="E32" s="47">
        <v>4.820456474732693E-05</v>
      </c>
      <c r="F32" s="67">
        <f t="shared" si="2"/>
        <v>0.004410548958403798</v>
      </c>
    </row>
    <row r="33" spans="1:6" ht="12.75">
      <c r="A33" s="21" t="s">
        <v>40</v>
      </c>
      <c r="B33" s="45">
        <v>0.012</v>
      </c>
      <c r="C33" s="46">
        <f t="shared" si="0"/>
        <v>1.097958</v>
      </c>
      <c r="E33" s="48">
        <v>0.008676821654518848</v>
      </c>
      <c r="F33" s="67">
        <f t="shared" si="2"/>
        <v>0.7938988125126838</v>
      </c>
    </row>
    <row r="34" spans="1:6" ht="76.5">
      <c r="A34" s="21" t="s">
        <v>56</v>
      </c>
      <c r="B34" s="45"/>
      <c r="C34" s="46">
        <f t="shared" si="0"/>
        <v>0</v>
      </c>
      <c r="E34" s="48">
        <v>0</v>
      </c>
      <c r="F34" s="67">
        <f t="shared" si="2"/>
        <v>0</v>
      </c>
    </row>
    <row r="35" spans="1:6" ht="38.25">
      <c r="A35" s="21" t="s">
        <v>42</v>
      </c>
      <c r="B35" s="45"/>
      <c r="C35" s="46">
        <f t="shared" si="0"/>
        <v>0</v>
      </c>
      <c r="E35" s="48">
        <v>0</v>
      </c>
      <c r="F35" s="67">
        <f t="shared" si="2"/>
        <v>0</v>
      </c>
    </row>
    <row r="36" spans="1:6" ht="39" thickBot="1">
      <c r="A36" s="40" t="s">
        <v>43</v>
      </c>
      <c r="B36" s="55">
        <v>0.0003</v>
      </c>
      <c r="C36" s="54">
        <f t="shared" si="0"/>
        <v>0.027448949999999996</v>
      </c>
      <c r="E36" s="77">
        <v>0.0007102139206106167</v>
      </c>
      <c r="F36" s="68">
        <f>$D$7*E36</f>
        <v>0</v>
      </c>
    </row>
    <row r="37" spans="1:6" ht="12.75">
      <c r="A37" s="51" t="s">
        <v>44</v>
      </c>
      <c r="B37" s="52">
        <f>SUM(B6:B36)</f>
        <v>0.9999999999999999</v>
      </c>
      <c r="C37" s="53">
        <f>SUM(C6:C36)</f>
        <v>65.70363664999999</v>
      </c>
      <c r="E37" s="52">
        <f>SUM(E6:E36)</f>
        <v>1</v>
      </c>
      <c r="F37" s="53">
        <f>SUM(F6:F36)</f>
        <v>91.43151791201282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5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5" sqref="F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82</v>
      </c>
    </row>
    <row r="2" ht="12.75">
      <c r="A2" s="4" t="str">
        <f>'Вх.данни ИУЕЕО'!C11</f>
        <v>Уреди за мониторинг и контрол </v>
      </c>
    </row>
    <row r="3" ht="12.75">
      <c r="A3" s="4" t="s">
        <v>89</v>
      </c>
    </row>
    <row r="4" spans="1:5" ht="12.75">
      <c r="A4" s="8">
        <f>'Вх.данни ИУЕЕО'!E11</f>
        <v>32.4665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/>
      <c r="C6" s="46">
        <f>$A$4*B6</f>
        <v>0</v>
      </c>
      <c r="E6" s="48">
        <v>0.20503008205863055</v>
      </c>
      <c r="F6" s="67">
        <f>$A$4*E6</f>
        <v>6.656609159156529</v>
      </c>
    </row>
    <row r="7" spans="1:6" ht="12.75">
      <c r="A7" s="32" t="s">
        <v>16</v>
      </c>
      <c r="B7" s="45"/>
      <c r="C7" s="46">
        <f aca="true" t="shared" si="0" ref="C7:C36">$A$4*B7</f>
        <v>0</v>
      </c>
      <c r="E7" s="48">
        <v>0.038885015562843725</v>
      </c>
      <c r="F7" s="67">
        <f aca="true" t="shared" si="1" ref="F7:F19">$A$4*E7</f>
        <v>1.262460357771066</v>
      </c>
    </row>
    <row r="8" spans="1:6" ht="12.75">
      <c r="A8" s="32" t="s">
        <v>17</v>
      </c>
      <c r="B8" s="45"/>
      <c r="C8" s="46">
        <f t="shared" si="0"/>
        <v>0</v>
      </c>
      <c r="E8" s="48">
        <v>0.022399054419257915</v>
      </c>
      <c r="F8" s="67">
        <f t="shared" si="1"/>
        <v>0.7272189003028372</v>
      </c>
    </row>
    <row r="9" spans="1:6" ht="12.75">
      <c r="A9" s="32" t="s">
        <v>18</v>
      </c>
      <c r="B9" s="45"/>
      <c r="C9" s="46"/>
      <c r="E9" s="48">
        <v>0</v>
      </c>
      <c r="F9" s="67">
        <f t="shared" si="1"/>
        <v>0</v>
      </c>
    </row>
    <row r="10" spans="1:6" ht="12.75">
      <c r="A10" s="32" t="s">
        <v>19</v>
      </c>
      <c r="B10" s="45"/>
      <c r="C10" s="46"/>
      <c r="E10" s="48">
        <v>0</v>
      </c>
      <c r="F10" s="67">
        <f t="shared" si="1"/>
        <v>0</v>
      </c>
    </row>
    <row r="11" spans="1:6" ht="12.75">
      <c r="A11" s="32" t="s">
        <v>20</v>
      </c>
      <c r="B11" s="45"/>
      <c r="C11" s="46"/>
      <c r="E11" s="48">
        <v>0</v>
      </c>
      <c r="F11" s="67">
        <f t="shared" si="1"/>
        <v>0</v>
      </c>
    </row>
    <row r="12" spans="1:6" ht="12.75">
      <c r="A12" s="32" t="s">
        <v>21</v>
      </c>
      <c r="B12" s="45"/>
      <c r="C12" s="46"/>
      <c r="E12" s="48">
        <v>0.022399054419257915</v>
      </c>
      <c r="F12" s="67">
        <f t="shared" si="1"/>
        <v>0.7272189003028372</v>
      </c>
    </row>
    <row r="13" spans="1:6" ht="12.75">
      <c r="A13" s="32" t="s">
        <v>22</v>
      </c>
      <c r="B13" s="45"/>
      <c r="C13" s="46">
        <f t="shared" si="0"/>
        <v>0</v>
      </c>
      <c r="E13" s="48">
        <v>0.6902250944287253</v>
      </c>
      <c r="F13" s="67">
        <f t="shared" si="1"/>
        <v>22.40919302827021</v>
      </c>
    </row>
    <row r="14" spans="1:6" ht="12.75">
      <c r="A14" s="32" t="s">
        <v>23</v>
      </c>
      <c r="B14" s="45"/>
      <c r="C14" s="46">
        <f t="shared" si="0"/>
        <v>0</v>
      </c>
      <c r="E14" s="48">
        <v>0</v>
      </c>
      <c r="F14" s="67">
        <f t="shared" si="1"/>
        <v>0</v>
      </c>
    </row>
    <row r="15" spans="1:6" ht="12.75">
      <c r="A15" s="32" t="s">
        <v>24</v>
      </c>
      <c r="B15" s="45"/>
      <c r="C15" s="46"/>
      <c r="E15" s="48">
        <v>0</v>
      </c>
      <c r="F15" s="67">
        <f t="shared" si="1"/>
        <v>0</v>
      </c>
    </row>
    <row r="16" spans="1:6" ht="12.75">
      <c r="A16" s="32" t="s">
        <v>25</v>
      </c>
      <c r="B16" s="45"/>
      <c r="C16" s="46"/>
      <c r="E16" s="48">
        <v>0.0012436777704810348</v>
      </c>
      <c r="F16" s="67">
        <f t="shared" si="1"/>
        <v>0.04037786433532252</v>
      </c>
    </row>
    <row r="17" spans="1:6" ht="12.75">
      <c r="A17" s="32" t="s">
        <v>26</v>
      </c>
      <c r="B17" s="45"/>
      <c r="C17" s="46">
        <f t="shared" si="0"/>
        <v>0</v>
      </c>
      <c r="E17" s="48">
        <v>0</v>
      </c>
      <c r="F17" s="67">
        <f t="shared" si="1"/>
        <v>0</v>
      </c>
    </row>
    <row r="18" spans="1:6" ht="12.75">
      <c r="A18" s="32" t="s">
        <v>27</v>
      </c>
      <c r="B18" s="45"/>
      <c r="C18" s="46">
        <f>$A$4*B18</f>
        <v>0</v>
      </c>
      <c r="E18" s="48">
        <v>0.005855247797975311</v>
      </c>
      <c r="F18" s="67">
        <f>$A$4*E18</f>
        <v>0.19009940263296546</v>
      </c>
    </row>
    <row r="19" spans="1:6" ht="12.75">
      <c r="A19" s="32" t="s">
        <v>28</v>
      </c>
      <c r="B19" s="45"/>
      <c r="C19" s="46">
        <f>$A$4*B19</f>
        <v>0</v>
      </c>
      <c r="E19" s="48">
        <v>0</v>
      </c>
      <c r="F19" s="67">
        <f t="shared" si="1"/>
        <v>0</v>
      </c>
    </row>
    <row r="20" spans="1:6" s="5" customFormat="1" ht="12.75">
      <c r="A20" s="41"/>
      <c r="B20" s="42"/>
      <c r="C20" s="43"/>
      <c r="E20" s="76"/>
      <c r="F20" s="44"/>
    </row>
    <row r="21" spans="1:5" ht="12.75">
      <c r="A21" s="13" t="s">
        <v>55</v>
      </c>
      <c r="E21" s="2"/>
    </row>
    <row r="22" spans="1:6" ht="25.5">
      <c r="A22" s="21" t="s">
        <v>29</v>
      </c>
      <c r="B22" s="47"/>
      <c r="C22" s="46">
        <f t="shared" si="0"/>
        <v>0</v>
      </c>
      <c r="E22" s="78">
        <v>8.034094124554488E-07</v>
      </c>
      <c r="F22" s="67">
        <f>$A$4*E22</f>
        <v>2.608389168948483E-05</v>
      </c>
    </row>
    <row r="23" spans="1:6" ht="25.5">
      <c r="A23" s="21" t="s">
        <v>30</v>
      </c>
      <c r="B23" s="47"/>
      <c r="C23" s="46">
        <f t="shared" si="0"/>
        <v>0</v>
      </c>
      <c r="E23" s="47">
        <v>1.1569095539358462E-05</v>
      </c>
      <c r="F23" s="67">
        <f aca="true" t="shared" si="2" ref="F23:F35">$A$4*E23</f>
        <v>0.00037560804032858155</v>
      </c>
    </row>
    <row r="24" spans="1:6" ht="12.75">
      <c r="A24" s="21" t="s">
        <v>31</v>
      </c>
      <c r="B24" s="45"/>
      <c r="C24" s="46">
        <f t="shared" si="0"/>
        <v>0</v>
      </c>
      <c r="E24" s="48">
        <v>0.0012468914081308566</v>
      </c>
      <c r="F24" s="67">
        <f t="shared" si="2"/>
        <v>0.040482199902080455</v>
      </c>
    </row>
    <row r="25" spans="1:6" ht="25.5">
      <c r="A25" s="21" t="s">
        <v>32</v>
      </c>
      <c r="B25" s="48"/>
      <c r="C25" s="46">
        <f t="shared" si="0"/>
        <v>0</v>
      </c>
      <c r="E25" s="48">
        <v>0.003268269489868766</v>
      </c>
      <c r="F25" s="67">
        <f t="shared" si="2"/>
        <v>0.1061092713928243</v>
      </c>
    </row>
    <row r="26" spans="1:6" ht="25.5">
      <c r="A26" s="21" t="s">
        <v>33</v>
      </c>
      <c r="B26" s="48"/>
      <c r="C26" s="46">
        <f t="shared" si="0"/>
        <v>0</v>
      </c>
      <c r="E26" s="48">
        <v>0</v>
      </c>
      <c r="F26" s="67">
        <f t="shared" si="2"/>
        <v>0</v>
      </c>
    </row>
    <row r="27" spans="1:6" ht="12.75">
      <c r="A27" s="21" t="s">
        <v>34</v>
      </c>
      <c r="B27" s="48"/>
      <c r="C27" s="46">
        <f t="shared" si="0"/>
        <v>0</v>
      </c>
      <c r="E27" s="48">
        <v>0</v>
      </c>
      <c r="F27" s="67">
        <f t="shared" si="2"/>
        <v>0</v>
      </c>
    </row>
    <row r="28" spans="1:6" ht="12.75">
      <c r="A28" s="21" t="s">
        <v>35</v>
      </c>
      <c r="B28" s="47"/>
      <c r="C28" s="46">
        <f t="shared" si="0"/>
        <v>0</v>
      </c>
      <c r="E28" s="48">
        <v>0</v>
      </c>
      <c r="F28" s="67">
        <f t="shared" si="2"/>
        <v>0</v>
      </c>
    </row>
    <row r="29" spans="1:6" ht="12.75">
      <c r="A29" s="21" t="s">
        <v>36</v>
      </c>
      <c r="B29" s="49"/>
      <c r="C29" s="46">
        <f t="shared" si="0"/>
        <v>0</v>
      </c>
      <c r="E29" s="48">
        <v>0</v>
      </c>
      <c r="F29" s="67">
        <f t="shared" si="2"/>
        <v>0</v>
      </c>
    </row>
    <row r="30" spans="1:6" ht="38.25">
      <c r="A30" s="21" t="s">
        <v>37</v>
      </c>
      <c r="B30" s="45"/>
      <c r="C30" s="46">
        <f t="shared" si="0"/>
        <v>0</v>
      </c>
      <c r="E30" s="48">
        <v>0</v>
      </c>
      <c r="F30" s="67">
        <f t="shared" si="2"/>
        <v>0</v>
      </c>
    </row>
    <row r="31" spans="1:6" ht="12.75">
      <c r="A31" s="21" t="s">
        <v>38</v>
      </c>
      <c r="B31" s="45"/>
      <c r="C31" s="46">
        <f t="shared" si="0"/>
        <v>0</v>
      </c>
      <c r="E31" s="48">
        <v>0</v>
      </c>
      <c r="F31" s="67">
        <f t="shared" si="2"/>
        <v>0</v>
      </c>
    </row>
    <row r="32" spans="1:6" ht="38.25">
      <c r="A32" s="21" t="s">
        <v>39</v>
      </c>
      <c r="B32" s="49"/>
      <c r="C32" s="46">
        <f t="shared" si="0"/>
        <v>0</v>
      </c>
      <c r="E32" s="47">
        <v>4.820456474732693E-05</v>
      </c>
      <c r="F32" s="67">
        <f t="shared" si="2"/>
        <v>0.0015650335013690899</v>
      </c>
    </row>
    <row r="33" spans="1:6" ht="12.75">
      <c r="A33" s="21" t="s">
        <v>40</v>
      </c>
      <c r="B33" s="45"/>
      <c r="C33" s="46">
        <f t="shared" si="0"/>
        <v>0</v>
      </c>
      <c r="E33" s="48">
        <v>0.008676821654518848</v>
      </c>
      <c r="F33" s="67">
        <f t="shared" si="2"/>
        <v>0.2817060302464362</v>
      </c>
    </row>
    <row r="34" spans="1:6" ht="76.5">
      <c r="A34" s="21" t="s">
        <v>56</v>
      </c>
      <c r="B34" s="45"/>
      <c r="C34" s="46">
        <f t="shared" si="0"/>
        <v>0</v>
      </c>
      <c r="E34" s="48">
        <v>0</v>
      </c>
      <c r="F34" s="67">
        <f t="shared" si="2"/>
        <v>0</v>
      </c>
    </row>
    <row r="35" spans="1:6" ht="38.25">
      <c r="A35" s="21" t="s">
        <v>42</v>
      </c>
      <c r="B35" s="45"/>
      <c r="C35" s="46">
        <f t="shared" si="0"/>
        <v>0</v>
      </c>
      <c r="E35" s="48">
        <v>0</v>
      </c>
      <c r="F35" s="67">
        <f t="shared" si="2"/>
        <v>0</v>
      </c>
    </row>
    <row r="36" spans="1:6" ht="39" thickBot="1">
      <c r="A36" s="40" t="s">
        <v>43</v>
      </c>
      <c r="B36" s="55"/>
      <c r="C36" s="54">
        <f t="shared" si="0"/>
        <v>0</v>
      </c>
      <c r="E36" s="77">
        <v>0.0007102139206106167</v>
      </c>
      <c r="F36" s="68">
        <f>$D$7*E36</f>
        <v>0</v>
      </c>
    </row>
    <row r="37" spans="1:6" ht="12.75">
      <c r="A37" s="51" t="s">
        <v>44</v>
      </c>
      <c r="B37" s="52">
        <f>SUM(B6:B36)</f>
        <v>0</v>
      </c>
      <c r="C37" s="53">
        <f>SUM(C6:C36)</f>
        <v>0</v>
      </c>
      <c r="E37" s="52">
        <f>SUM(E6:E36)</f>
        <v>1</v>
      </c>
      <c r="F37" s="53">
        <f>SUM(F6:F36)</f>
        <v>32.44344183974649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5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5" sqref="F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83</v>
      </c>
    </row>
    <row r="2" ht="12.75">
      <c r="A2" s="4" t="str">
        <f>'Вх.данни ИУЕЕО'!C12</f>
        <v>Автомати  </v>
      </c>
    </row>
    <row r="3" ht="12.75">
      <c r="A3" s="4" t="s">
        <v>89</v>
      </c>
    </row>
    <row r="4" spans="1:5" ht="12.75">
      <c r="A4" s="8">
        <f>'Вх.данни ИУЕЕО'!E12</f>
        <v>53.126999999999995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>
        <v>0.7805</v>
      </c>
      <c r="C6" s="46">
        <f>$A$4*B6</f>
        <v>41.46562349999999</v>
      </c>
      <c r="E6" s="48">
        <v>0.542249297505904</v>
      </c>
      <c r="F6" s="67">
        <f>$A$4*E6</f>
        <v>28.808078428596158</v>
      </c>
    </row>
    <row r="7" spans="1:6" ht="12.75">
      <c r="A7" s="32" t="s">
        <v>16</v>
      </c>
      <c r="B7" s="45">
        <v>0.0475</v>
      </c>
      <c r="C7" s="46">
        <f aca="true" t="shared" si="0" ref="C7:C36">$A$4*B7</f>
        <v>2.5235325</v>
      </c>
      <c r="E7" s="48">
        <v>0.02219809439315591</v>
      </c>
      <c r="F7" s="67">
        <f aca="true" t="shared" si="1" ref="F7:F19">$A$4*E7</f>
        <v>1.179318160825194</v>
      </c>
    </row>
    <row r="8" spans="1:6" ht="12.75">
      <c r="A8" s="32" t="s">
        <v>17</v>
      </c>
      <c r="B8" s="45">
        <v>0.049</v>
      </c>
      <c r="C8" s="46">
        <f t="shared" si="0"/>
        <v>2.603223</v>
      </c>
      <c r="E8" s="48">
        <v>0.01670388166129506</v>
      </c>
      <c r="F8" s="67">
        <f t="shared" si="1"/>
        <v>0.8874271210196226</v>
      </c>
    </row>
    <row r="9" spans="1:6" ht="12.75">
      <c r="A9" s="32" t="s">
        <v>18</v>
      </c>
      <c r="B9" s="45"/>
      <c r="C9" s="46"/>
      <c r="E9" s="48">
        <v>0</v>
      </c>
      <c r="F9" s="67">
        <f t="shared" si="1"/>
        <v>0</v>
      </c>
    </row>
    <row r="10" spans="1:6" ht="12.75">
      <c r="A10" s="32" t="s">
        <v>19</v>
      </c>
      <c r="B10" s="45"/>
      <c r="C10" s="46"/>
      <c r="E10" s="48">
        <v>0</v>
      </c>
      <c r="F10" s="67">
        <f t="shared" si="1"/>
        <v>0</v>
      </c>
    </row>
    <row r="11" spans="1:6" ht="12.75">
      <c r="A11" s="32" t="s">
        <v>20</v>
      </c>
      <c r="B11" s="45"/>
      <c r="C11" s="46"/>
      <c r="E11" s="48">
        <v>0</v>
      </c>
      <c r="F11" s="67">
        <f t="shared" si="1"/>
        <v>0</v>
      </c>
    </row>
    <row r="12" spans="1:6" ht="12.75">
      <c r="A12" s="32" t="s">
        <v>21</v>
      </c>
      <c r="B12" s="45"/>
      <c r="C12" s="46"/>
      <c r="E12" s="48">
        <v>0.016722318616771103</v>
      </c>
      <c r="F12" s="67">
        <f t="shared" si="1"/>
        <v>0.8884066211531984</v>
      </c>
    </row>
    <row r="13" spans="1:6" ht="12.75">
      <c r="A13" s="32" t="s">
        <v>22</v>
      </c>
      <c r="B13" s="45">
        <v>0.0741</v>
      </c>
      <c r="C13" s="46">
        <f t="shared" si="0"/>
        <v>3.9367106999999995</v>
      </c>
      <c r="E13" s="48">
        <v>0.1552760390192351</v>
      </c>
      <c r="F13" s="67">
        <f t="shared" si="1"/>
        <v>8.249350124974901</v>
      </c>
    </row>
    <row r="14" spans="1:6" ht="12.75">
      <c r="A14" s="32" t="s">
        <v>23</v>
      </c>
      <c r="B14" s="45">
        <v>0.0353</v>
      </c>
      <c r="C14" s="46">
        <f t="shared" si="0"/>
        <v>1.8753830999999996</v>
      </c>
      <c r="E14" s="48">
        <v>0.007430093056845374</v>
      </c>
      <c r="F14" s="67">
        <f t="shared" si="1"/>
        <v>0.3947385538310242</v>
      </c>
    </row>
    <row r="15" spans="1:6" ht="12.75">
      <c r="A15" s="32" t="s">
        <v>24</v>
      </c>
      <c r="B15" s="45"/>
      <c r="C15" s="46"/>
      <c r="E15" s="48">
        <v>0</v>
      </c>
      <c r="F15" s="67">
        <f t="shared" si="1"/>
        <v>0</v>
      </c>
    </row>
    <row r="16" spans="1:6" ht="12.75">
      <c r="A16" s="32" t="s">
        <v>25</v>
      </c>
      <c r="B16" s="45"/>
      <c r="C16" s="46"/>
      <c r="E16" s="48">
        <v>3.097408519975243E-05</v>
      </c>
      <c r="F16" s="67">
        <f t="shared" si="1"/>
        <v>0.0016455602244072472</v>
      </c>
    </row>
    <row r="17" spans="1:6" ht="12.75">
      <c r="A17" s="32" t="s">
        <v>26</v>
      </c>
      <c r="B17" s="45"/>
      <c r="C17" s="46">
        <f t="shared" si="0"/>
        <v>0</v>
      </c>
      <c r="E17" s="48">
        <v>0.20184778855172</v>
      </c>
      <c r="F17" s="67">
        <f t="shared" si="1"/>
        <v>10.723567462387228</v>
      </c>
    </row>
    <row r="18" spans="1:6" ht="12.75">
      <c r="A18" s="32" t="s">
        <v>27</v>
      </c>
      <c r="B18" s="45">
        <v>0.0062</v>
      </c>
      <c r="C18" s="46">
        <f>$A$4*B18</f>
        <v>0.32938739999999994</v>
      </c>
      <c r="E18" s="48">
        <v>0.01788384681176182</v>
      </c>
      <c r="F18" s="67">
        <f>$A$4*E18</f>
        <v>0.9501151295684701</v>
      </c>
    </row>
    <row r="19" spans="1:6" ht="12.75">
      <c r="A19" s="32" t="s">
        <v>28</v>
      </c>
      <c r="B19" s="45">
        <v>0.0074</v>
      </c>
      <c r="C19" s="46">
        <f>$A$4*B19</f>
        <v>0.3931398</v>
      </c>
      <c r="E19" s="48">
        <v>0</v>
      </c>
      <c r="F19" s="67">
        <f t="shared" si="1"/>
        <v>0</v>
      </c>
    </row>
    <row r="20" spans="1:6" s="5" customFormat="1" ht="12.75">
      <c r="A20" s="41"/>
      <c r="B20" s="42"/>
      <c r="C20" s="43"/>
      <c r="E20" s="76"/>
      <c r="F20" s="44"/>
    </row>
    <row r="21" spans="1:5" ht="12.75">
      <c r="A21" s="13" t="s">
        <v>55</v>
      </c>
      <c r="E21" s="79"/>
    </row>
    <row r="22" spans="1:6" ht="25.5">
      <c r="A22" s="21" t="s">
        <v>29</v>
      </c>
      <c r="B22" s="47"/>
      <c r="C22" s="46">
        <f t="shared" si="0"/>
        <v>0</v>
      </c>
      <c r="E22" s="48">
        <v>1.3090238387990608E-05</v>
      </c>
      <c r="F22" s="67">
        <f>$A$4*E22</f>
        <v>0.000695445094838777</v>
      </c>
    </row>
    <row r="23" spans="1:6" ht="25.5">
      <c r="A23" s="21" t="s">
        <v>30</v>
      </c>
      <c r="B23" s="47"/>
      <c r="C23" s="46">
        <f t="shared" si="0"/>
        <v>0</v>
      </c>
      <c r="E23" s="48">
        <v>0</v>
      </c>
      <c r="F23" s="67">
        <f aca="true" t="shared" si="2" ref="F23:F35">$A$4*E23</f>
        <v>0</v>
      </c>
    </row>
    <row r="24" spans="1:6" ht="12.75">
      <c r="A24" s="21" t="s">
        <v>31</v>
      </c>
      <c r="B24" s="45"/>
      <c r="C24" s="46">
        <f t="shared" si="0"/>
        <v>0</v>
      </c>
      <c r="E24" s="48">
        <v>0</v>
      </c>
      <c r="F24" s="67">
        <f t="shared" si="2"/>
        <v>0</v>
      </c>
    </row>
    <row r="25" spans="1:6" ht="25.5">
      <c r="A25" s="21" t="s">
        <v>32</v>
      </c>
      <c r="B25" s="48"/>
      <c r="C25" s="46">
        <f t="shared" si="0"/>
        <v>0</v>
      </c>
      <c r="E25" s="48">
        <v>0.0009163166871593427</v>
      </c>
      <c r="F25" s="67">
        <f t="shared" si="2"/>
        <v>0.0486811566387144</v>
      </c>
    </row>
    <row r="26" spans="1:6" ht="25.5">
      <c r="A26" s="21" t="s">
        <v>33</v>
      </c>
      <c r="B26" s="48"/>
      <c r="C26" s="46">
        <f t="shared" si="0"/>
        <v>0</v>
      </c>
      <c r="E26" s="48">
        <v>0</v>
      </c>
      <c r="F26" s="67">
        <f t="shared" si="2"/>
        <v>0</v>
      </c>
    </row>
    <row r="27" spans="1:6" ht="12.75">
      <c r="A27" s="21" t="s">
        <v>34</v>
      </c>
      <c r="B27" s="48"/>
      <c r="C27" s="46">
        <f t="shared" si="0"/>
        <v>0</v>
      </c>
      <c r="E27" s="48">
        <v>0</v>
      </c>
      <c r="F27" s="67">
        <f t="shared" si="2"/>
        <v>0</v>
      </c>
    </row>
    <row r="28" spans="1:6" ht="12.75">
      <c r="A28" s="21" t="s">
        <v>35</v>
      </c>
      <c r="B28" s="47"/>
      <c r="C28" s="46">
        <f t="shared" si="0"/>
        <v>0</v>
      </c>
      <c r="E28" s="48">
        <v>0</v>
      </c>
      <c r="F28" s="67">
        <f t="shared" si="2"/>
        <v>0</v>
      </c>
    </row>
    <row r="29" spans="1:6" ht="12.75">
      <c r="A29" s="21" t="s">
        <v>36</v>
      </c>
      <c r="B29" s="45"/>
      <c r="C29" s="46">
        <f t="shared" si="0"/>
        <v>0</v>
      </c>
      <c r="E29" s="48">
        <v>0</v>
      </c>
      <c r="F29" s="67">
        <f t="shared" si="2"/>
        <v>0</v>
      </c>
    </row>
    <row r="30" spans="1:6" ht="38.25">
      <c r="A30" s="21" t="s">
        <v>37</v>
      </c>
      <c r="B30" s="45"/>
      <c r="C30" s="46">
        <f t="shared" si="0"/>
        <v>0</v>
      </c>
      <c r="E30" s="48">
        <v>0</v>
      </c>
      <c r="F30" s="67">
        <f t="shared" si="2"/>
        <v>0</v>
      </c>
    </row>
    <row r="31" spans="1:6" ht="12.75">
      <c r="A31" s="21" t="s">
        <v>38</v>
      </c>
      <c r="B31" s="45"/>
      <c r="C31" s="46">
        <f t="shared" si="0"/>
        <v>0</v>
      </c>
      <c r="E31" s="48">
        <v>0</v>
      </c>
      <c r="F31" s="67">
        <f t="shared" si="2"/>
        <v>0</v>
      </c>
    </row>
    <row r="32" spans="1:6" ht="38.25">
      <c r="A32" s="21" t="s">
        <v>39</v>
      </c>
      <c r="B32" s="45"/>
      <c r="C32" s="46">
        <f t="shared" si="0"/>
        <v>0</v>
      </c>
      <c r="E32" s="48">
        <v>0</v>
      </c>
      <c r="F32" s="67">
        <f t="shared" si="2"/>
        <v>0</v>
      </c>
    </row>
    <row r="33" spans="1:6" ht="12.75">
      <c r="A33" s="21" t="s">
        <v>40</v>
      </c>
      <c r="B33" s="45"/>
      <c r="C33" s="46">
        <f t="shared" si="0"/>
        <v>0</v>
      </c>
      <c r="E33" s="48">
        <v>0.017607292479621173</v>
      </c>
      <c r="F33" s="67">
        <f t="shared" si="2"/>
        <v>0.935422627564834</v>
      </c>
    </row>
    <row r="34" spans="1:6" ht="76.5">
      <c r="A34" s="21" t="s">
        <v>56</v>
      </c>
      <c r="B34" s="45"/>
      <c r="C34" s="46">
        <f t="shared" si="0"/>
        <v>0</v>
      </c>
      <c r="E34" s="48">
        <v>0</v>
      </c>
      <c r="F34" s="67">
        <f t="shared" si="2"/>
        <v>0</v>
      </c>
    </row>
    <row r="35" spans="1:6" ht="38.25">
      <c r="A35" s="21" t="s">
        <v>42</v>
      </c>
      <c r="B35" s="45"/>
      <c r="C35" s="46">
        <f t="shared" si="0"/>
        <v>0</v>
      </c>
      <c r="E35" s="48">
        <v>0</v>
      </c>
      <c r="F35" s="67">
        <f t="shared" si="2"/>
        <v>0</v>
      </c>
    </row>
    <row r="36" spans="1:6" ht="39" thickBot="1">
      <c r="A36" s="40" t="s">
        <v>43</v>
      </c>
      <c r="B36" s="55"/>
      <c r="C36" s="54">
        <f t="shared" si="0"/>
        <v>0</v>
      </c>
      <c r="E36" s="77">
        <v>0.0011209668929434212</v>
      </c>
      <c r="F36" s="68">
        <f>$D$7*E36</f>
        <v>0</v>
      </c>
    </row>
    <row r="37" spans="1:6" ht="12.75">
      <c r="A37" s="51" t="s">
        <v>44</v>
      </c>
      <c r="B37" s="52">
        <f>SUM(B6:B36)</f>
        <v>1</v>
      </c>
      <c r="C37" s="53">
        <f>SUM(C6:C36)</f>
        <v>53.126999999999995</v>
      </c>
      <c r="E37" s="52">
        <f>SUM(E6:E36)</f>
        <v>1.0000000000000002</v>
      </c>
      <c r="F37" s="53">
        <f>SUM(F6:F36)</f>
        <v>53.067446391878605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5" r:id="rId1"/>
  <headerFooter alignWithMargins="0">
    <oddHeader>&amp;LTwinning Project
BG07-IB-EN-05&amp;RWEEE &amp; Battery Composition Tool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12.7109375" style="0" customWidth="1"/>
    <col min="2" max="2" width="4.00390625" style="5" bestFit="1" customWidth="1"/>
    <col min="3" max="3" width="52.421875" style="0" bestFit="1" customWidth="1"/>
    <col min="4" max="4" width="13.28125" style="2" customWidth="1"/>
    <col min="5" max="5" width="11.57421875" style="0" bestFit="1" customWidth="1"/>
    <col min="6" max="6" width="16.28125" style="0" customWidth="1"/>
  </cols>
  <sheetData>
    <row r="1" spans="1:6" s="1" customFormat="1" ht="53.25" customHeight="1">
      <c r="A1" s="3" t="s">
        <v>86</v>
      </c>
      <c r="B1" s="17"/>
      <c r="C1" s="18" t="s">
        <v>85</v>
      </c>
      <c r="D1" s="19" t="s">
        <v>95</v>
      </c>
      <c r="E1" s="20" t="s">
        <v>97</v>
      </c>
      <c r="F1" s="62" t="s">
        <v>13</v>
      </c>
    </row>
    <row r="2" spans="1:6" ht="15.75">
      <c r="A2" s="6">
        <v>29515</v>
      </c>
      <c r="B2" s="22">
        <v>1</v>
      </c>
      <c r="C2" s="88" t="s">
        <v>67</v>
      </c>
      <c r="D2" s="23">
        <v>0.8684</v>
      </c>
      <c r="E2" s="24">
        <f>$A$2*D2</f>
        <v>25630.825999999997</v>
      </c>
      <c r="F2" s="59">
        <f>27.7%+17.7%+3.6%</f>
        <v>0.49</v>
      </c>
    </row>
    <row r="3" spans="1:6" ht="38.25">
      <c r="A3" s="87" t="s">
        <v>11</v>
      </c>
      <c r="B3" s="22">
        <v>2</v>
      </c>
      <c r="C3" s="88" t="s">
        <v>58</v>
      </c>
      <c r="D3" s="23">
        <v>0.0371</v>
      </c>
      <c r="E3" s="24">
        <f aca="true" t="shared" si="0" ref="E3:E13">$A$2*D3</f>
        <v>1095.0065</v>
      </c>
      <c r="F3" s="60">
        <v>0.07</v>
      </c>
    </row>
    <row r="4" spans="2:6" ht="15.75">
      <c r="B4" s="22">
        <v>3</v>
      </c>
      <c r="C4" s="88" t="s">
        <v>60</v>
      </c>
      <c r="D4" s="23">
        <v>0.0269</v>
      </c>
      <c r="E4" s="24">
        <f t="shared" si="0"/>
        <v>793.9535</v>
      </c>
      <c r="F4" s="60">
        <f>16.3%</f>
        <v>0.163</v>
      </c>
    </row>
    <row r="5" spans="2:6" ht="15.75">
      <c r="B5" s="22">
        <v>4</v>
      </c>
      <c r="C5" s="88" t="s">
        <v>62</v>
      </c>
      <c r="D5" s="23">
        <v>0.0285</v>
      </c>
      <c r="E5" s="24">
        <f t="shared" si="0"/>
        <v>841.1775</v>
      </c>
      <c r="F5" s="60">
        <v>0.211</v>
      </c>
    </row>
    <row r="6" spans="2:6" ht="15.75">
      <c r="B6" s="22">
        <v>5</v>
      </c>
      <c r="C6" s="89" t="s">
        <v>68</v>
      </c>
      <c r="D6" s="23">
        <v>0.0109</v>
      </c>
      <c r="E6" s="24">
        <f t="shared" si="0"/>
        <v>321.7135</v>
      </c>
      <c r="F6" s="60">
        <v>0.007</v>
      </c>
    </row>
    <row r="7" spans="2:6" ht="15.75">
      <c r="B7" s="25" t="s">
        <v>3</v>
      </c>
      <c r="C7" s="88" t="s">
        <v>64</v>
      </c>
      <c r="D7" s="23">
        <v>0.0024</v>
      </c>
      <c r="E7" s="24">
        <f t="shared" si="0"/>
        <v>70.836</v>
      </c>
      <c r="F7" s="60">
        <v>0.017</v>
      </c>
    </row>
    <row r="8" spans="2:6" ht="15.75">
      <c r="B8" s="25">
        <v>6</v>
      </c>
      <c r="C8" s="88" t="s">
        <v>76</v>
      </c>
      <c r="D8" s="23">
        <v>0.013</v>
      </c>
      <c r="E8" s="24">
        <f t="shared" si="0"/>
        <v>383.695</v>
      </c>
      <c r="F8" s="60">
        <v>0.035</v>
      </c>
    </row>
    <row r="9" spans="2:6" ht="15.75">
      <c r="B9" s="22">
        <v>7</v>
      </c>
      <c r="C9" s="88" t="s">
        <v>69</v>
      </c>
      <c r="D9" s="23">
        <v>0.0017</v>
      </c>
      <c r="E9" s="24">
        <f t="shared" si="0"/>
        <v>50.1755</v>
      </c>
      <c r="F9" s="60">
        <v>0.001</v>
      </c>
    </row>
    <row r="10" spans="2:6" ht="15.75">
      <c r="B10" s="22">
        <v>8</v>
      </c>
      <c r="C10" s="88" t="s">
        <v>70</v>
      </c>
      <c r="D10" s="23">
        <v>0.0031</v>
      </c>
      <c r="E10" s="24">
        <f t="shared" si="0"/>
        <v>91.4965</v>
      </c>
      <c r="F10" s="60">
        <v>0.001</v>
      </c>
    </row>
    <row r="11" spans="2:6" ht="15.75">
      <c r="B11" s="22">
        <v>9</v>
      </c>
      <c r="C11" s="88" t="s">
        <v>71</v>
      </c>
      <c r="D11" s="23">
        <v>0.0011</v>
      </c>
      <c r="E11" s="24">
        <f t="shared" si="0"/>
        <v>32.4665</v>
      </c>
      <c r="F11" s="60">
        <v>0.002</v>
      </c>
    </row>
    <row r="12" spans="2:6" ht="15.75">
      <c r="B12" s="22">
        <v>10</v>
      </c>
      <c r="C12" s="88" t="s">
        <v>72</v>
      </c>
      <c r="D12" s="23">
        <v>0.0018</v>
      </c>
      <c r="E12" s="24">
        <f t="shared" si="0"/>
        <v>53.126999999999995</v>
      </c>
      <c r="F12" s="60">
        <v>0.002</v>
      </c>
    </row>
    <row r="13" spans="2:6" ht="12.75">
      <c r="B13" s="26"/>
      <c r="C13" s="22"/>
      <c r="D13" s="27">
        <f>SUM(D2:D12)</f>
        <v>0.9949</v>
      </c>
      <c r="E13" s="24">
        <f t="shared" si="0"/>
        <v>29364.4735</v>
      </c>
      <c r="F13" s="27">
        <f>SUM(F2:F12)</f>
        <v>0.9990000000000001</v>
      </c>
    </row>
    <row r="14" ht="12.75">
      <c r="E14" s="7"/>
    </row>
    <row r="15" ht="12.75">
      <c r="E15" s="7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BreakPreview" zoomScale="75" zoomScaleSheetLayoutView="75" zoomScalePageLayoutView="0" workbookViewId="0" topLeftCell="F1">
      <selection activeCell="P5" sqref="P5"/>
    </sheetView>
  </sheetViews>
  <sheetFormatPr defaultColWidth="11.421875" defaultRowHeight="12.75"/>
  <cols>
    <col min="1" max="1" width="12.7109375" style="0" customWidth="1"/>
    <col min="2" max="2" width="3.00390625" style="5" bestFit="1" customWidth="1"/>
    <col min="3" max="3" width="52.421875" style="0" bestFit="1" customWidth="1"/>
    <col min="4" max="4" width="15.421875" style="12" customWidth="1"/>
    <col min="5" max="5" width="14.8515625" style="0" customWidth="1"/>
    <col min="6" max="16" width="16.140625" style="0" customWidth="1"/>
  </cols>
  <sheetData>
    <row r="1" ht="25.5">
      <c r="A1" s="3" t="s">
        <v>87</v>
      </c>
    </row>
    <row r="2" ht="12.75">
      <c r="A2" s="85">
        <f>'Вх.данни ИУЕЕО'!A2</f>
        <v>29515</v>
      </c>
    </row>
    <row r="3" spans="1:16" ht="12.75" customHeight="1">
      <c r="A3" s="4" t="s">
        <v>52</v>
      </c>
      <c r="D3" s="95" t="s">
        <v>46</v>
      </c>
      <c r="E3" s="96"/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71" t="s">
        <v>3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</row>
    <row r="4" spans="1:16" ht="51" customHeight="1">
      <c r="A4" s="4"/>
      <c r="D4" s="97"/>
      <c r="E4" s="98"/>
      <c r="F4" s="90" t="s">
        <v>47</v>
      </c>
      <c r="G4" s="90" t="s">
        <v>48</v>
      </c>
      <c r="H4" s="21" t="str">
        <f>3!A2</f>
        <v>Информационно и телекомуникационно оборудване </v>
      </c>
      <c r="I4" s="90" t="s">
        <v>49</v>
      </c>
      <c r="J4" s="91" t="s">
        <v>50</v>
      </c>
      <c r="K4" s="21" t="str">
        <f>5a!A2</f>
        <v>Газоразрядни лампи</v>
      </c>
      <c r="L4" s="21" t="str">
        <f>6!A2</f>
        <v>Електрически и електронни инструменти</v>
      </c>
      <c r="M4" s="21" t="str">
        <f>7!A2</f>
        <v>Електрически и електронни играчки, уреди за забавление и спорт </v>
      </c>
      <c r="N4" s="21" t="str">
        <f>8!A2</f>
        <v>Медицински устройства </v>
      </c>
      <c r="O4" s="21" t="str">
        <f>9!A2</f>
        <v>Уреди за мониторинг и контрол </v>
      </c>
      <c r="P4" s="21" t="str">
        <f>'10'!A2</f>
        <v>Автомати  </v>
      </c>
    </row>
    <row r="5" spans="1:16" s="58" customFormat="1" ht="25.5">
      <c r="A5" s="3" t="s">
        <v>14</v>
      </c>
      <c r="B5" s="57"/>
      <c r="C5" s="31" t="s">
        <v>15</v>
      </c>
      <c r="D5" s="19" t="s">
        <v>98</v>
      </c>
      <c r="E5" s="19" t="s">
        <v>99</v>
      </c>
      <c r="F5" s="19" t="s">
        <v>99</v>
      </c>
      <c r="G5" s="19" t="s">
        <v>99</v>
      </c>
      <c r="H5" s="19" t="s">
        <v>99</v>
      </c>
      <c r="I5" s="19" t="s">
        <v>99</v>
      </c>
      <c r="J5" s="19" t="s">
        <v>99</v>
      </c>
      <c r="K5" s="19" t="s">
        <v>99</v>
      </c>
      <c r="L5" s="19" t="s">
        <v>99</v>
      </c>
      <c r="M5" s="19" t="s">
        <v>99</v>
      </c>
      <c r="N5" s="19" t="s">
        <v>99</v>
      </c>
      <c r="O5" s="19" t="s">
        <v>99</v>
      </c>
      <c r="P5" s="19" t="s">
        <v>99</v>
      </c>
    </row>
    <row r="6" spans="1:16" ht="12.75">
      <c r="A6" s="3"/>
      <c r="C6" s="32" t="s">
        <v>54</v>
      </c>
      <c r="D6" s="63">
        <f>E6/$A$2</f>
        <v>0.6727974199999998</v>
      </c>
      <c r="E6" s="64">
        <f aca="true" t="shared" si="0" ref="E6:E19">SUM((F6:P6))</f>
        <v>19857.615851299994</v>
      </c>
      <c r="F6" s="30">
        <f>1!C6</f>
        <v>18513.145619799998</v>
      </c>
      <c r="G6" s="30">
        <f>2!C6</f>
        <v>421.5775025</v>
      </c>
      <c r="H6" s="30">
        <f>3!C6</f>
        <v>278.20130639999996</v>
      </c>
      <c r="I6" s="30">
        <f>4!C6</f>
        <v>274.81268925</v>
      </c>
      <c r="J6" s="30">
        <f>5!C6</f>
        <v>124.72832395</v>
      </c>
      <c r="K6" s="30">
        <f>5a!C6</f>
        <v>0</v>
      </c>
      <c r="L6" s="30">
        <f>6!C6</f>
        <v>148.75855149999998</v>
      </c>
      <c r="M6" s="30">
        <f>7!C6</f>
        <v>19.45304135</v>
      </c>
      <c r="N6" s="30">
        <f>8!C6</f>
        <v>35.47319305</v>
      </c>
      <c r="O6" s="30">
        <f>9!C6</f>
        <v>0</v>
      </c>
      <c r="P6" s="30">
        <f>'10'!C6</f>
        <v>41.46562349999999</v>
      </c>
    </row>
    <row r="7" spans="1:16" ht="25.5">
      <c r="A7" s="1"/>
      <c r="C7" s="32" t="s">
        <v>16</v>
      </c>
      <c r="D7" s="63">
        <f aca="true" t="shared" si="1" ref="D7:D36">E7/$A$2</f>
        <v>9.078E-05</v>
      </c>
      <c r="E7" s="64">
        <f t="shared" si="0"/>
        <v>2.6793717</v>
      </c>
      <c r="F7" s="30" t="s">
        <v>51</v>
      </c>
      <c r="G7" s="30">
        <f>2!C7</f>
        <v>0</v>
      </c>
      <c r="H7" s="30">
        <f>3!C7</f>
        <v>0</v>
      </c>
      <c r="I7" s="30">
        <f>4!C7</f>
        <v>0</v>
      </c>
      <c r="J7" s="30">
        <f>5!C7</f>
        <v>0</v>
      </c>
      <c r="K7" s="30">
        <f>5a!C7</f>
        <v>0.1558392</v>
      </c>
      <c r="L7" s="30">
        <f>6!C7</f>
        <v>0</v>
      </c>
      <c r="M7" s="30">
        <f>7!C7</f>
        <v>0</v>
      </c>
      <c r="N7" s="30">
        <f>8!C7</f>
        <v>0</v>
      </c>
      <c r="O7" s="30">
        <f>9!C7</f>
        <v>0</v>
      </c>
      <c r="P7" s="30">
        <f>'10'!C7</f>
        <v>2.5235325</v>
      </c>
    </row>
    <row r="8" spans="1:16" ht="12.75">
      <c r="A8" s="1"/>
      <c r="C8" s="32" t="s">
        <v>17</v>
      </c>
      <c r="D8" s="63">
        <f t="shared" si="1"/>
        <v>0.032815519999999994</v>
      </c>
      <c r="E8" s="64">
        <f t="shared" si="0"/>
        <v>968.5500727999998</v>
      </c>
      <c r="F8" s="30">
        <f>1!C8</f>
        <v>956.0298097999998</v>
      </c>
      <c r="G8" s="30">
        <f>2!C8</f>
        <v>0</v>
      </c>
      <c r="H8" s="30">
        <f>3!C8</f>
        <v>0</v>
      </c>
      <c r="I8" s="30">
        <f>4!C8</f>
        <v>0</v>
      </c>
      <c r="J8" s="30">
        <f>5!C8</f>
        <v>0</v>
      </c>
      <c r="K8" s="30">
        <f>5a!C8</f>
        <v>9.91704</v>
      </c>
      <c r="L8" s="30">
        <f>6!C8</f>
        <v>0</v>
      </c>
      <c r="M8" s="30">
        <f>7!C8</f>
        <v>0</v>
      </c>
      <c r="N8" s="30">
        <f>8!C8</f>
        <v>0</v>
      </c>
      <c r="O8" s="30">
        <f>9!C8</f>
        <v>0</v>
      </c>
      <c r="P8" s="30">
        <f>'10'!C8</f>
        <v>2.603223</v>
      </c>
    </row>
    <row r="9" spans="1:16" ht="12.75">
      <c r="A9" s="1"/>
      <c r="C9" s="32" t="s">
        <v>18</v>
      </c>
      <c r="D9" s="63">
        <f t="shared" si="1"/>
        <v>0.006381199999999999</v>
      </c>
      <c r="E9" s="64">
        <f t="shared" si="0"/>
        <v>188.34111799999997</v>
      </c>
      <c r="F9" s="30">
        <f>1!C9</f>
        <v>0</v>
      </c>
      <c r="G9" s="30">
        <f>2!C9</f>
        <v>188.34111799999997</v>
      </c>
      <c r="H9" s="30">
        <f>3!C9</f>
        <v>0</v>
      </c>
      <c r="I9" s="30">
        <f>4!C9</f>
        <v>0</v>
      </c>
      <c r="J9" s="30">
        <f>5!C9</f>
        <v>0</v>
      </c>
      <c r="K9" s="30">
        <f>5a!C9</f>
        <v>0</v>
      </c>
      <c r="L9" s="30">
        <f>6!C9</f>
        <v>0</v>
      </c>
      <c r="M9" s="30">
        <f>7!C9</f>
        <v>0</v>
      </c>
      <c r="N9" s="30">
        <f>8!C9</f>
        <v>0</v>
      </c>
      <c r="O9" s="30">
        <f>9!C9</f>
        <v>0</v>
      </c>
      <c r="P9" s="30">
        <f>'10'!C9</f>
        <v>0</v>
      </c>
    </row>
    <row r="10" spans="3:16" ht="12.75">
      <c r="C10" s="32" t="s">
        <v>19</v>
      </c>
      <c r="D10" s="63">
        <f t="shared" si="1"/>
        <v>0.00041963999999999993</v>
      </c>
      <c r="E10" s="64">
        <f t="shared" si="0"/>
        <v>12.385674599999998</v>
      </c>
      <c r="F10" s="30">
        <f>1!C10</f>
        <v>0</v>
      </c>
      <c r="G10" s="30">
        <f>2!C10</f>
        <v>0</v>
      </c>
      <c r="H10" s="30">
        <f>3!C10</f>
        <v>12.385674599999998</v>
      </c>
      <c r="I10" s="30">
        <f>4!C10</f>
        <v>0</v>
      </c>
      <c r="J10" s="30">
        <f>5!C10</f>
        <v>0</v>
      </c>
      <c r="K10" s="30">
        <f>5a!C10</f>
        <v>0</v>
      </c>
      <c r="L10" s="30">
        <f>6!C10</f>
        <v>0</v>
      </c>
      <c r="M10" s="30">
        <f>7!C10</f>
        <v>0</v>
      </c>
      <c r="N10" s="30">
        <f>8!C10</f>
        <v>0</v>
      </c>
      <c r="O10" s="30">
        <f>9!C10</f>
        <v>0</v>
      </c>
      <c r="P10" s="30">
        <f>'10'!C10</f>
        <v>0</v>
      </c>
    </row>
    <row r="11" spans="3:16" ht="12.75">
      <c r="C11" s="32" t="s">
        <v>20</v>
      </c>
      <c r="D11" s="63">
        <f t="shared" si="1"/>
        <v>0.01154418</v>
      </c>
      <c r="E11" s="64">
        <f t="shared" si="0"/>
        <v>340.7264727</v>
      </c>
      <c r="F11" s="30">
        <f>1!C11</f>
        <v>0</v>
      </c>
      <c r="G11" s="30">
        <f>2!C11</f>
        <v>118.260702</v>
      </c>
      <c r="H11" s="30">
        <f>3!C11</f>
        <v>222.4657707</v>
      </c>
      <c r="I11" s="30">
        <f>4!C11</f>
        <v>0</v>
      </c>
      <c r="J11" s="30">
        <f>5!C11</f>
        <v>0</v>
      </c>
      <c r="K11" s="30">
        <f>5a!C11</f>
        <v>0</v>
      </c>
      <c r="L11" s="30">
        <f>6!C11</f>
        <v>0</v>
      </c>
      <c r="M11" s="30">
        <f>7!C11</f>
        <v>0</v>
      </c>
      <c r="N11" s="30">
        <f>8!C11</f>
        <v>0</v>
      </c>
      <c r="O11" s="30">
        <f>9!C11</f>
        <v>0</v>
      </c>
      <c r="P11" s="30">
        <f>'10'!C11</f>
        <v>0</v>
      </c>
    </row>
    <row r="12" spans="3:16" ht="12.75">
      <c r="C12" s="32" t="s">
        <v>21</v>
      </c>
      <c r="D12" s="63">
        <f t="shared" si="1"/>
        <v>2.5969999999999997E-05</v>
      </c>
      <c r="E12" s="64">
        <f t="shared" si="0"/>
        <v>0.76650455</v>
      </c>
      <c r="F12" s="30">
        <f>1!C12</f>
        <v>0</v>
      </c>
      <c r="G12" s="30">
        <f>2!C12</f>
        <v>0.76650455</v>
      </c>
      <c r="H12" s="30">
        <f>3!C12</f>
        <v>0</v>
      </c>
      <c r="I12" s="30">
        <f>4!C12</f>
        <v>0</v>
      </c>
      <c r="J12" s="30">
        <f>5!C12</f>
        <v>0</v>
      </c>
      <c r="K12" s="30">
        <f>5a!C12</f>
        <v>0</v>
      </c>
      <c r="L12" s="30">
        <f>6!C12</f>
        <v>0</v>
      </c>
      <c r="M12" s="30">
        <f>7!C12</f>
        <v>0</v>
      </c>
      <c r="N12" s="30">
        <f>8!C12</f>
        <v>0</v>
      </c>
      <c r="O12" s="30">
        <f>9!C12</f>
        <v>0</v>
      </c>
      <c r="P12" s="30">
        <f>'10'!C12</f>
        <v>0</v>
      </c>
    </row>
    <row r="13" spans="3:16" ht="12.75">
      <c r="C13" s="32" t="s">
        <v>22</v>
      </c>
      <c r="D13" s="63">
        <f t="shared" si="1"/>
        <v>0.06735066299999999</v>
      </c>
      <c r="E13" s="64">
        <f t="shared" si="0"/>
        <v>1987.8548184449996</v>
      </c>
      <c r="F13" s="30">
        <f>1!C13</f>
        <v>1309.7352085999999</v>
      </c>
      <c r="G13" s="30">
        <f>2!C13</f>
        <v>216.51563524499997</v>
      </c>
      <c r="H13" s="30">
        <f>3!C13</f>
        <v>151.1687464</v>
      </c>
      <c r="I13" s="30">
        <f>4!C13</f>
        <v>141.31782</v>
      </c>
      <c r="J13" s="30">
        <f>5!C13</f>
        <v>62.7341325</v>
      </c>
      <c r="K13" s="30">
        <f>5a!C13</f>
        <v>0</v>
      </c>
      <c r="L13" s="30">
        <f>6!C13</f>
        <v>74.820525</v>
      </c>
      <c r="M13" s="30">
        <f>7!C13</f>
        <v>9.7842225</v>
      </c>
      <c r="N13" s="30">
        <f>8!C13</f>
        <v>17.8418175</v>
      </c>
      <c r="O13" s="30">
        <f>9!C13</f>
        <v>0</v>
      </c>
      <c r="P13" s="30">
        <f>'10'!C13</f>
        <v>3.9367106999999995</v>
      </c>
    </row>
    <row r="14" spans="3:16" ht="12.75">
      <c r="C14" s="32" t="s">
        <v>23</v>
      </c>
      <c r="D14" s="63">
        <f t="shared" si="1"/>
        <v>0.030144640000000004</v>
      </c>
      <c r="E14" s="64">
        <f t="shared" si="0"/>
        <v>889.7190496000001</v>
      </c>
      <c r="F14" s="30">
        <f>1!C14</f>
        <v>743.293954</v>
      </c>
      <c r="G14" s="30">
        <f>2!C14</f>
        <v>0</v>
      </c>
      <c r="H14" s="30">
        <f>3!C14</f>
        <v>0</v>
      </c>
      <c r="I14" s="30">
        <f>4!C14</f>
        <v>90.0059925</v>
      </c>
      <c r="J14" s="30">
        <f>5!C14</f>
        <v>0</v>
      </c>
      <c r="K14" s="30">
        <f>5a!C14</f>
        <v>54.54372</v>
      </c>
      <c r="L14" s="30">
        <f>6!C14</f>
        <v>0</v>
      </c>
      <c r="M14" s="30">
        <f>7!C14</f>
        <v>0</v>
      </c>
      <c r="N14" s="30">
        <f>8!C14</f>
        <v>0</v>
      </c>
      <c r="O14" s="30">
        <f>9!C14</f>
        <v>0</v>
      </c>
      <c r="P14" s="30">
        <f>'10'!C14</f>
        <v>1.8753830999999996</v>
      </c>
    </row>
    <row r="15" spans="3:16" ht="12.75">
      <c r="C15" s="32" t="s">
        <v>24</v>
      </c>
      <c r="D15" s="63">
        <f t="shared" si="1"/>
        <v>0</v>
      </c>
      <c r="E15" s="64">
        <f t="shared" si="0"/>
        <v>0</v>
      </c>
      <c r="F15" s="30">
        <f>1!C15</f>
        <v>0</v>
      </c>
      <c r="G15" s="30">
        <f>2!C15</f>
        <v>0</v>
      </c>
      <c r="H15" s="30">
        <f>3!C15</f>
        <v>0</v>
      </c>
      <c r="I15" s="30">
        <f>4!C15</f>
        <v>0</v>
      </c>
      <c r="J15" s="30">
        <f>5!C15</f>
        <v>0</v>
      </c>
      <c r="K15" s="30">
        <f>5a!C15</f>
        <v>0</v>
      </c>
      <c r="L15" s="30">
        <f>6!C15</f>
        <v>0</v>
      </c>
      <c r="M15" s="30">
        <f>7!C15</f>
        <v>0</v>
      </c>
      <c r="N15" s="30">
        <f>8!C15</f>
        <v>0</v>
      </c>
      <c r="O15" s="30">
        <f>9!C15</f>
        <v>0</v>
      </c>
      <c r="P15" s="30">
        <f>'10'!C15</f>
        <v>0</v>
      </c>
    </row>
    <row r="16" spans="3:16" ht="12.75">
      <c r="C16" s="32" t="s">
        <v>25</v>
      </c>
      <c r="D16" s="63">
        <f t="shared" si="1"/>
        <v>4.4519999999999994E-05</v>
      </c>
      <c r="E16" s="64">
        <f t="shared" si="0"/>
        <v>1.3140077999999997</v>
      </c>
      <c r="F16" s="30">
        <f>1!C16</f>
        <v>0</v>
      </c>
      <c r="G16" s="30">
        <f>2!C16</f>
        <v>1.3140077999999997</v>
      </c>
      <c r="H16" s="30">
        <f>3!C16</f>
        <v>0</v>
      </c>
      <c r="I16" s="30">
        <f>4!C16</f>
        <v>0</v>
      </c>
      <c r="J16" s="30">
        <f>5!C16</f>
        <v>0</v>
      </c>
      <c r="K16" s="30">
        <f>5a!C16</f>
        <v>0</v>
      </c>
      <c r="L16" s="30">
        <f>6!C16</f>
        <v>0</v>
      </c>
      <c r="M16" s="30">
        <f>7!C16</f>
        <v>0</v>
      </c>
      <c r="N16" s="30">
        <f>8!C16</f>
        <v>0</v>
      </c>
      <c r="O16" s="30">
        <f>9!C16</f>
        <v>0</v>
      </c>
      <c r="P16" s="30">
        <f>'10'!C16</f>
        <v>0</v>
      </c>
    </row>
    <row r="17" spans="3:16" ht="12.75">
      <c r="C17" s="32" t="s">
        <v>26</v>
      </c>
      <c r="D17" s="63">
        <f t="shared" si="1"/>
        <v>0.08232431999999998</v>
      </c>
      <c r="E17" s="64">
        <f t="shared" si="0"/>
        <v>2429.8023047999995</v>
      </c>
      <c r="F17" s="30">
        <f>1!C17</f>
        <v>2429.8023047999995</v>
      </c>
      <c r="G17" s="30">
        <f>2!C17</f>
        <v>0</v>
      </c>
      <c r="H17" s="30">
        <f>3!C17</f>
        <v>0</v>
      </c>
      <c r="I17" s="30">
        <f>4!C17</f>
        <v>0</v>
      </c>
      <c r="J17" s="30">
        <f>5!C17</f>
        <v>0</v>
      </c>
      <c r="K17" s="30">
        <f>5a!C17</f>
        <v>0</v>
      </c>
      <c r="L17" s="30">
        <f>6!C17</f>
        <v>0</v>
      </c>
      <c r="M17" s="30">
        <f>7!C17</f>
        <v>0</v>
      </c>
      <c r="N17" s="30">
        <f>8!C17</f>
        <v>0</v>
      </c>
      <c r="O17" s="30">
        <f>9!C17</f>
        <v>0</v>
      </c>
      <c r="P17" s="30">
        <f>'10'!C17</f>
        <v>0</v>
      </c>
    </row>
    <row r="18" spans="3:16" ht="12.75">
      <c r="C18" s="32" t="s">
        <v>27</v>
      </c>
      <c r="D18" s="63">
        <f t="shared" si="1"/>
        <v>0.013254779999999997</v>
      </c>
      <c r="E18" s="64">
        <f t="shared" si="0"/>
        <v>391.21483169999993</v>
      </c>
      <c r="F18" s="30">
        <f>1!C18</f>
        <v>161.4742038</v>
      </c>
      <c r="G18" s="30">
        <f>2!C18</f>
        <v>112.78566949999998</v>
      </c>
      <c r="H18" s="30">
        <f>3!C18</f>
        <v>29.376279499999995</v>
      </c>
      <c r="I18" s="30">
        <f>4!C18</f>
        <v>0</v>
      </c>
      <c r="J18" s="30">
        <f>5!C18</f>
        <v>33.1364905</v>
      </c>
      <c r="K18" s="30">
        <f>5a!C18</f>
        <v>0</v>
      </c>
      <c r="L18" s="30">
        <f>6!C18</f>
        <v>39.520585</v>
      </c>
      <c r="M18" s="30">
        <f>7!C18</f>
        <v>5.1680765</v>
      </c>
      <c r="N18" s="30">
        <f>8!C18</f>
        <v>9.424139499999999</v>
      </c>
      <c r="O18" s="30">
        <f>9!C18</f>
        <v>0</v>
      </c>
      <c r="P18" s="30">
        <f>'10'!C18</f>
        <v>0.32938739999999994</v>
      </c>
    </row>
    <row r="19" spans="3:16" ht="12.75">
      <c r="C19" s="32" t="s">
        <v>28</v>
      </c>
      <c r="D19" s="63">
        <f t="shared" si="1"/>
        <v>0.009729719999999999</v>
      </c>
      <c r="E19" s="64">
        <f t="shared" si="0"/>
        <v>287.17268579999995</v>
      </c>
      <c r="F19" s="30">
        <f>1!C19</f>
        <v>192.23119499999999</v>
      </c>
      <c r="G19" s="30">
        <f>2!C19</f>
        <v>0</v>
      </c>
      <c r="H19" s="30">
        <f>3!C19</f>
        <v>0</v>
      </c>
      <c r="I19" s="30">
        <f>4!C19</f>
        <v>94.548351</v>
      </c>
      <c r="J19" s="30">
        <f>5!C19</f>
        <v>0</v>
      </c>
      <c r="K19" s="30">
        <f>5a!C19</f>
        <v>0</v>
      </c>
      <c r="L19" s="30">
        <f>6!C19</f>
        <v>0</v>
      </c>
      <c r="M19" s="30">
        <f>7!C19</f>
        <v>0</v>
      </c>
      <c r="N19" s="30">
        <f>8!C19</f>
        <v>0</v>
      </c>
      <c r="O19" s="30">
        <f>9!C19</f>
        <v>0</v>
      </c>
      <c r="P19" s="30">
        <f>'10'!C19</f>
        <v>0.3931398</v>
      </c>
    </row>
    <row r="20" spans="3:16" s="5" customFormat="1" ht="12.75"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2.75">
      <c r="A21" s="13" t="s">
        <v>55</v>
      </c>
      <c r="D21" s="14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3:16" ht="25.5">
      <c r="C22" s="21" t="s">
        <v>29</v>
      </c>
      <c r="D22" s="63">
        <f t="shared" si="1"/>
        <v>0</v>
      </c>
      <c r="E22" s="64">
        <f aca="true" t="shared" si="2" ref="E22:E37">SUM((F22:P22))</f>
        <v>0</v>
      </c>
      <c r="F22" s="30">
        <f>1!C22</f>
        <v>0</v>
      </c>
      <c r="G22" s="30">
        <f>2!C22</f>
        <v>0</v>
      </c>
      <c r="H22" s="30">
        <f>3!C22</f>
        <v>0</v>
      </c>
      <c r="I22" s="30">
        <f>4!C22</f>
        <v>0</v>
      </c>
      <c r="J22" s="30">
        <f>5!C22</f>
        <v>0</v>
      </c>
      <c r="K22" s="30">
        <f>5a!C22</f>
        <v>0</v>
      </c>
      <c r="L22" s="30">
        <f>6!C22</f>
        <v>0</v>
      </c>
      <c r="M22" s="30">
        <f>7!C22</f>
        <v>0</v>
      </c>
      <c r="N22" s="30">
        <f>8!C22</f>
        <v>0</v>
      </c>
      <c r="O22" s="30">
        <f>9!C22</f>
        <v>0</v>
      </c>
      <c r="P22" s="30">
        <f>'10'!C22</f>
        <v>0</v>
      </c>
    </row>
    <row r="23" spans="3:16" ht="25.5">
      <c r="C23" s="21" t="s">
        <v>30</v>
      </c>
      <c r="D23" s="63">
        <f t="shared" si="1"/>
        <v>5.149000000000001E-06</v>
      </c>
      <c r="E23" s="64">
        <f t="shared" si="2"/>
        <v>0.15197273500000003</v>
      </c>
      <c r="F23" s="30">
        <f>1!C23</f>
        <v>0</v>
      </c>
      <c r="G23" s="30">
        <f>2!C23</f>
        <v>0.054750325</v>
      </c>
      <c r="H23" s="30">
        <f>3!C23</f>
        <v>0.023818605</v>
      </c>
      <c r="I23" s="30">
        <f>4!C23</f>
        <v>0.008411775000000002</v>
      </c>
      <c r="J23" s="30">
        <f>5!C23</f>
        <v>0.01930281</v>
      </c>
      <c r="K23" s="30">
        <f>5a!C23</f>
        <v>0.0141672</v>
      </c>
      <c r="L23" s="30">
        <f>6!C23</f>
        <v>0.0230217</v>
      </c>
      <c r="M23" s="30">
        <f>7!C23</f>
        <v>0.00301053</v>
      </c>
      <c r="N23" s="30">
        <f>8!C23</f>
        <v>0.00548979</v>
      </c>
      <c r="O23" s="30">
        <f>9!C23</f>
        <v>0</v>
      </c>
      <c r="P23" s="30">
        <f>'10'!C23</f>
        <v>0</v>
      </c>
    </row>
    <row r="24" spans="3:16" ht="12.75">
      <c r="C24" s="21" t="s">
        <v>31</v>
      </c>
      <c r="D24" s="63">
        <f t="shared" si="1"/>
        <v>0.00038955</v>
      </c>
      <c r="E24" s="64">
        <f t="shared" si="2"/>
        <v>11.49756825</v>
      </c>
      <c r="F24" s="30">
        <f>1!C24</f>
        <v>0</v>
      </c>
      <c r="G24" s="30">
        <f>2!C24</f>
        <v>2.190013</v>
      </c>
      <c r="H24" s="30">
        <f>3!C24</f>
        <v>6.351628</v>
      </c>
      <c r="I24" s="30">
        <f>4!C24</f>
        <v>1.26176625</v>
      </c>
      <c r="J24" s="30">
        <f>5!C24</f>
        <v>0.6434270000000001</v>
      </c>
      <c r="K24" s="30">
        <f>5a!C24</f>
        <v>0</v>
      </c>
      <c r="L24" s="30">
        <f>6!C24</f>
        <v>0.76739</v>
      </c>
      <c r="M24" s="30">
        <f>7!C24</f>
        <v>0.100351</v>
      </c>
      <c r="N24" s="30">
        <f>8!C24</f>
        <v>0.182993</v>
      </c>
      <c r="O24" s="30">
        <f>9!C24</f>
        <v>0</v>
      </c>
      <c r="P24" s="30">
        <f>'10'!C24</f>
        <v>0</v>
      </c>
    </row>
    <row r="25" spans="3:16" ht="38.25">
      <c r="C25" s="21" t="s">
        <v>32</v>
      </c>
      <c r="D25" s="63">
        <f t="shared" si="1"/>
        <v>0.0037641999999999997</v>
      </c>
      <c r="E25" s="64">
        <f t="shared" si="2"/>
        <v>111.10036299999999</v>
      </c>
      <c r="F25" s="30">
        <f>1!C25</f>
        <v>0</v>
      </c>
      <c r="G25" s="30">
        <f>2!C25</f>
        <v>19.710116999999997</v>
      </c>
      <c r="H25" s="30">
        <f>3!C25</f>
        <v>49.225117</v>
      </c>
      <c r="I25" s="30">
        <f>4!C25</f>
        <v>26.91768</v>
      </c>
      <c r="J25" s="30">
        <f>5!C25</f>
        <v>5.790843</v>
      </c>
      <c r="K25" s="30">
        <f>5a!C25</f>
        <v>0</v>
      </c>
      <c r="L25" s="30">
        <f>6!C25</f>
        <v>6.906509999999999</v>
      </c>
      <c r="M25" s="30">
        <f>7!C25</f>
        <v>0.9031589999999999</v>
      </c>
      <c r="N25" s="30">
        <f>8!C25</f>
        <v>1.6469369999999999</v>
      </c>
      <c r="O25" s="30">
        <f>9!C25</f>
        <v>0</v>
      </c>
      <c r="P25" s="30">
        <f>'10'!C25</f>
        <v>0</v>
      </c>
    </row>
    <row r="26" spans="3:16" ht="25.5">
      <c r="C26" s="21" t="s">
        <v>33</v>
      </c>
      <c r="D26" s="63">
        <f t="shared" si="1"/>
        <v>4.304E-05</v>
      </c>
      <c r="E26" s="64">
        <f t="shared" si="2"/>
        <v>1.2703256</v>
      </c>
      <c r="F26" s="30">
        <f>1!C26</f>
        <v>0</v>
      </c>
      <c r="G26" s="30">
        <f>2!C26</f>
        <v>0</v>
      </c>
      <c r="H26" s="30">
        <f>3!C26</f>
        <v>1.2703256</v>
      </c>
      <c r="I26" s="30">
        <f>4!C26</f>
        <v>0</v>
      </c>
      <c r="J26" s="30">
        <f>5!C26</f>
        <v>0</v>
      </c>
      <c r="K26" s="30">
        <f>5a!C26</f>
        <v>0</v>
      </c>
      <c r="L26" s="30">
        <f>6!C26</f>
        <v>0</v>
      </c>
      <c r="M26" s="30">
        <f>7!C26</f>
        <v>0</v>
      </c>
      <c r="N26" s="30">
        <f>8!C26</f>
        <v>0</v>
      </c>
      <c r="O26" s="30">
        <f>9!C26</f>
        <v>0</v>
      </c>
      <c r="P26" s="30">
        <f>'10'!C26</f>
        <v>0</v>
      </c>
    </row>
    <row r="27" spans="3:16" ht="25.5">
      <c r="C27" s="21" t="s">
        <v>34</v>
      </c>
      <c r="D27" s="63">
        <f t="shared" si="1"/>
        <v>8.879999999999999E-05</v>
      </c>
      <c r="E27" s="64">
        <f t="shared" si="2"/>
        <v>2.620932</v>
      </c>
      <c r="F27" s="30">
        <f>1!C27</f>
        <v>0</v>
      </c>
      <c r="G27" s="30">
        <f>2!C27</f>
        <v>0</v>
      </c>
      <c r="H27" s="30">
        <f>3!C27</f>
        <v>0</v>
      </c>
      <c r="I27" s="30">
        <f>4!C27</f>
        <v>0</v>
      </c>
      <c r="J27" s="30">
        <f>5!C27</f>
        <v>0</v>
      </c>
      <c r="K27" s="30">
        <f>5a!C27</f>
        <v>2.620932</v>
      </c>
      <c r="L27" s="30">
        <f>6!C27</f>
        <v>0</v>
      </c>
      <c r="M27" s="30">
        <f>7!C27</f>
        <v>0</v>
      </c>
      <c r="N27" s="30">
        <f>8!C27</f>
        <v>0</v>
      </c>
      <c r="O27" s="30">
        <f>9!C27</f>
        <v>0</v>
      </c>
      <c r="P27" s="30">
        <f>'10'!C27</f>
        <v>0</v>
      </c>
    </row>
    <row r="28" spans="3:16" ht="25.5">
      <c r="C28" s="21" t="s">
        <v>35</v>
      </c>
      <c r="D28" s="63">
        <f t="shared" si="1"/>
        <v>1.8900000000000001E-06</v>
      </c>
      <c r="E28" s="64">
        <f t="shared" si="2"/>
        <v>0.05578335</v>
      </c>
      <c r="F28" s="30">
        <f>1!C28</f>
        <v>0</v>
      </c>
      <c r="G28" s="30">
        <f>2!C28</f>
        <v>0.02190013</v>
      </c>
      <c r="H28" s="30">
        <f>3!C28</f>
        <v>0</v>
      </c>
      <c r="I28" s="30">
        <f>4!C28</f>
        <v>0</v>
      </c>
      <c r="J28" s="30">
        <f>5!C28</f>
        <v>0.012868540000000001</v>
      </c>
      <c r="K28" s="30">
        <f>5a!C28</f>
        <v>0</v>
      </c>
      <c r="L28" s="30">
        <f>6!C28</f>
        <v>0.015347800000000002</v>
      </c>
      <c r="M28" s="30">
        <f>7!C28</f>
        <v>0.00200702</v>
      </c>
      <c r="N28" s="30">
        <f>8!C28</f>
        <v>0.00365986</v>
      </c>
      <c r="O28" s="30">
        <f>9!C28</f>
        <v>0</v>
      </c>
      <c r="P28" s="30">
        <f>'10'!C28</f>
        <v>0</v>
      </c>
    </row>
    <row r="29" spans="3:16" ht="12.75">
      <c r="C29" s="21" t="s">
        <v>36</v>
      </c>
      <c r="D29" s="63">
        <f t="shared" si="1"/>
        <v>0.0014257</v>
      </c>
      <c r="E29" s="64">
        <f t="shared" si="2"/>
        <v>42.0795355</v>
      </c>
      <c r="F29" s="30">
        <f>1!C29</f>
        <v>0</v>
      </c>
      <c r="G29" s="30">
        <f>2!C29</f>
        <v>0</v>
      </c>
      <c r="H29" s="30">
        <f>3!C29</f>
        <v>42.0795355</v>
      </c>
      <c r="I29" s="30">
        <f>4!C29</f>
        <v>0</v>
      </c>
      <c r="J29" s="30">
        <f>5!C29</f>
        <v>0</v>
      </c>
      <c r="K29" s="30">
        <f>5a!C29</f>
        <v>0</v>
      </c>
      <c r="L29" s="30">
        <f>6!C29</f>
        <v>0</v>
      </c>
      <c r="M29" s="30">
        <f>7!C29</f>
        <v>0</v>
      </c>
      <c r="N29" s="30">
        <f>8!C29</f>
        <v>0</v>
      </c>
      <c r="O29" s="30">
        <f>9!C29</f>
        <v>0</v>
      </c>
      <c r="P29" s="30">
        <f>'10'!C29</f>
        <v>0</v>
      </c>
    </row>
    <row r="30" spans="3:16" ht="51">
      <c r="C30" s="21" t="s">
        <v>37</v>
      </c>
      <c r="D30" s="63">
        <f t="shared" si="1"/>
        <v>0.00512356</v>
      </c>
      <c r="E30" s="64">
        <f t="shared" si="2"/>
        <v>151.2218734</v>
      </c>
      <c r="F30" s="30">
        <f>1!C30</f>
        <v>151.2218734</v>
      </c>
      <c r="G30" s="30">
        <f>2!C30</f>
        <v>0</v>
      </c>
      <c r="H30" s="30">
        <f>3!C30</f>
        <v>0</v>
      </c>
      <c r="I30" s="30">
        <f>4!C30</f>
        <v>0</v>
      </c>
      <c r="J30" s="30">
        <f>5!C30</f>
        <v>0</v>
      </c>
      <c r="K30" s="30">
        <f>5a!C30</f>
        <v>0</v>
      </c>
      <c r="L30" s="30">
        <f>6!C30</f>
        <v>0</v>
      </c>
      <c r="M30" s="30">
        <f>7!C30</f>
        <v>0</v>
      </c>
      <c r="N30" s="30">
        <f>8!C30</f>
        <v>0</v>
      </c>
      <c r="O30" s="30">
        <f>9!C30</f>
        <v>0</v>
      </c>
      <c r="P30" s="30">
        <f>'10'!C30</f>
        <v>0</v>
      </c>
    </row>
    <row r="31" spans="3:16" ht="12.75">
      <c r="C31" s="21" t="s">
        <v>38</v>
      </c>
      <c r="D31" s="63">
        <f t="shared" si="1"/>
        <v>0</v>
      </c>
      <c r="E31" s="64">
        <f t="shared" si="2"/>
        <v>0</v>
      </c>
      <c r="F31" s="30">
        <f>1!C31</f>
        <v>0</v>
      </c>
      <c r="G31" s="30">
        <f>2!C31</f>
        <v>0</v>
      </c>
      <c r="H31" s="30">
        <f>3!C31</f>
        <v>0</v>
      </c>
      <c r="I31" s="30">
        <f>4!C31</f>
        <v>0</v>
      </c>
      <c r="J31" s="30">
        <f>5!C31</f>
        <v>0</v>
      </c>
      <c r="K31" s="30">
        <f>5a!C31</f>
        <v>0</v>
      </c>
      <c r="L31" s="30">
        <f>6!C31</f>
        <v>0</v>
      </c>
      <c r="M31" s="30">
        <f>7!C31</f>
        <v>0</v>
      </c>
      <c r="N31" s="30">
        <f>8!C31</f>
        <v>0</v>
      </c>
      <c r="O31" s="30">
        <f>9!C31</f>
        <v>0</v>
      </c>
      <c r="P31" s="30">
        <f>'10'!C31</f>
        <v>0</v>
      </c>
    </row>
    <row r="32" spans="3:16" ht="51">
      <c r="C32" s="21" t="s">
        <v>39</v>
      </c>
      <c r="D32" s="63">
        <f t="shared" si="1"/>
        <v>4.418E-05</v>
      </c>
      <c r="E32" s="64">
        <f t="shared" si="2"/>
        <v>1.3039727</v>
      </c>
      <c r="F32" s="30">
        <f>1!C32</f>
        <v>0</v>
      </c>
      <c r="G32" s="30">
        <f>2!C32</f>
        <v>0</v>
      </c>
      <c r="H32" s="30">
        <f>3!C32</f>
        <v>1.2703256</v>
      </c>
      <c r="I32" s="30">
        <f>4!C32</f>
        <v>0.033647100000000006</v>
      </c>
      <c r="J32" s="30">
        <f>5!C32</f>
        <v>0</v>
      </c>
      <c r="K32" s="30">
        <f>5a!C32</f>
        <v>0</v>
      </c>
      <c r="L32" s="30">
        <f>6!C32</f>
        <v>0</v>
      </c>
      <c r="M32" s="30">
        <f>7!C32</f>
        <v>0</v>
      </c>
      <c r="N32" s="30">
        <f>8!C32</f>
        <v>0</v>
      </c>
      <c r="O32" s="30">
        <f>9!C32</f>
        <v>0</v>
      </c>
      <c r="P32" s="30">
        <f>'10'!C32</f>
        <v>0</v>
      </c>
    </row>
    <row r="33" spans="1:16" ht="12.75">
      <c r="A33" t="s">
        <v>45</v>
      </c>
      <c r="C33" s="21" t="s">
        <v>40</v>
      </c>
      <c r="D33" s="63">
        <f t="shared" si="1"/>
        <v>0.0011316</v>
      </c>
      <c r="E33" s="64">
        <f t="shared" si="2"/>
        <v>33.399174</v>
      </c>
      <c r="F33" s="30">
        <f>1!C33</f>
        <v>0</v>
      </c>
      <c r="G33" s="30">
        <f>2!C33</f>
        <v>13.140077999999999</v>
      </c>
      <c r="H33" s="30">
        <f>3!C33</f>
        <v>0</v>
      </c>
      <c r="I33" s="30">
        <f>4!C33</f>
        <v>10.09413</v>
      </c>
      <c r="J33" s="30">
        <f>5!C33</f>
        <v>3.8605620000000003</v>
      </c>
      <c r="K33" s="30">
        <f>5a!C33</f>
        <v>0</v>
      </c>
      <c r="L33" s="30">
        <f>6!C33</f>
        <v>4.60434</v>
      </c>
      <c r="M33" s="30">
        <f>7!C33</f>
        <v>0.602106</v>
      </c>
      <c r="N33" s="30">
        <f>8!C33</f>
        <v>1.097958</v>
      </c>
      <c r="O33" s="30">
        <f>9!C33</f>
        <v>0</v>
      </c>
      <c r="P33" s="30">
        <f>'10'!C33</f>
        <v>0</v>
      </c>
    </row>
    <row r="34" spans="3:16" ht="76.5">
      <c r="C34" s="21" t="s">
        <v>41</v>
      </c>
      <c r="D34" s="63">
        <f t="shared" si="1"/>
        <v>0</v>
      </c>
      <c r="E34" s="64">
        <f t="shared" si="2"/>
        <v>0</v>
      </c>
      <c r="F34" s="30">
        <f>1!C34</f>
        <v>0</v>
      </c>
      <c r="G34" s="30">
        <f>2!C34</f>
        <v>0</v>
      </c>
      <c r="H34" s="30">
        <f>3!C34</f>
        <v>0</v>
      </c>
      <c r="I34" s="30">
        <f>4!C34</f>
        <v>0</v>
      </c>
      <c r="J34" s="30">
        <f>5!C34</f>
        <v>0</v>
      </c>
      <c r="K34" s="30">
        <f>5a!C34</f>
        <v>0</v>
      </c>
      <c r="L34" s="30">
        <f>6!C34</f>
        <v>0</v>
      </c>
      <c r="M34" s="30">
        <f>7!C34</f>
        <v>0</v>
      </c>
      <c r="N34" s="30">
        <f>8!C34</f>
        <v>0</v>
      </c>
      <c r="O34" s="30">
        <f>9!C34</f>
        <v>0</v>
      </c>
      <c r="P34" s="30">
        <f>'10'!C34</f>
        <v>0</v>
      </c>
    </row>
    <row r="35" spans="3:16" ht="38.25">
      <c r="C35" s="21" t="s">
        <v>42</v>
      </c>
      <c r="D35" s="63">
        <f t="shared" si="1"/>
        <v>0</v>
      </c>
      <c r="E35" s="64">
        <f t="shared" si="2"/>
        <v>0</v>
      </c>
      <c r="F35" s="30">
        <f>1!C35</f>
        <v>0</v>
      </c>
      <c r="G35" s="30">
        <f>2!C35</f>
        <v>0</v>
      </c>
      <c r="H35" s="30">
        <f>3!C35</f>
        <v>0</v>
      </c>
      <c r="I35" s="30">
        <f>4!C35</f>
        <v>0</v>
      </c>
      <c r="J35" s="30">
        <f>5!C35</f>
        <v>0</v>
      </c>
      <c r="K35" s="30">
        <f>5a!C35</f>
        <v>0</v>
      </c>
      <c r="L35" s="30">
        <f>6!C35</f>
        <v>0</v>
      </c>
      <c r="M35" s="30">
        <f>7!C35</f>
        <v>0</v>
      </c>
      <c r="N35" s="30">
        <f>8!C35</f>
        <v>0</v>
      </c>
      <c r="O35" s="30">
        <f>9!C35</f>
        <v>0</v>
      </c>
      <c r="P35" s="30">
        <f>'10'!C35</f>
        <v>0</v>
      </c>
    </row>
    <row r="36" spans="3:16" ht="39" thickBot="1">
      <c r="C36" s="40" t="s">
        <v>43</v>
      </c>
      <c r="D36" s="83">
        <f t="shared" si="1"/>
        <v>3.1169E-05</v>
      </c>
      <c r="E36" s="84">
        <f t="shared" si="2"/>
        <v>0.9199530349999999</v>
      </c>
      <c r="F36" s="34">
        <f>1!C36</f>
        <v>0</v>
      </c>
      <c r="G36" s="34">
        <f>2!C36</f>
        <v>0.32850194999999993</v>
      </c>
      <c r="H36" s="34">
        <f>3!C36</f>
        <v>0.12703256000000002</v>
      </c>
      <c r="I36" s="34">
        <f>4!C36</f>
        <v>0.210294375</v>
      </c>
      <c r="J36" s="34">
        <f>5!C36</f>
        <v>0.09651404999999999</v>
      </c>
      <c r="K36" s="34">
        <f>5a!C36</f>
        <v>0</v>
      </c>
      <c r="L36" s="34">
        <f>6!C36</f>
        <v>0.11510849999999999</v>
      </c>
      <c r="M36" s="34">
        <f>7!C36</f>
        <v>0.015052649999999999</v>
      </c>
      <c r="N36" s="34">
        <f>8!C36</f>
        <v>0.027448949999999996</v>
      </c>
      <c r="O36" s="34">
        <f>9!C36</f>
        <v>0</v>
      </c>
      <c r="P36" s="34">
        <f>'10'!C36</f>
        <v>0</v>
      </c>
    </row>
    <row r="37" spans="3:16" ht="12.75">
      <c r="C37" s="39" t="s">
        <v>44</v>
      </c>
      <c r="D37" s="65">
        <f>E37/$A$2</f>
        <v>0.9698003909999999</v>
      </c>
      <c r="E37" s="66">
        <f t="shared" si="2"/>
        <v>28623.658540365</v>
      </c>
      <c r="F37" s="33">
        <f>1!C37</f>
        <v>25366.8284922</v>
      </c>
      <c r="G37" s="33">
        <f>2!C37</f>
        <v>1095.0064999999997</v>
      </c>
      <c r="H37" s="33">
        <f>3!C37</f>
        <v>793.945560465</v>
      </c>
      <c r="I37" s="33">
        <f>4!C37</f>
        <v>639.2107822500001</v>
      </c>
      <c r="J37" s="33">
        <f>5!C37</f>
        <v>231.02246434999998</v>
      </c>
      <c r="K37" s="33">
        <f>5a!C37</f>
        <v>67.2516984</v>
      </c>
      <c r="L37" s="33">
        <f>6!C37</f>
        <v>275.53137949999996</v>
      </c>
      <c r="M37" s="33">
        <f>7!C37</f>
        <v>36.03102655</v>
      </c>
      <c r="N37" s="33">
        <f>8!C37</f>
        <v>65.70363664999999</v>
      </c>
      <c r="O37" s="33">
        <f>9!C37</f>
        <v>0</v>
      </c>
      <c r="P37" s="33">
        <f>'10'!C37</f>
        <v>53.126999999999995</v>
      </c>
    </row>
    <row r="44" ht="12.75">
      <c r="E44" s="12"/>
    </row>
  </sheetData>
  <sheetProtection/>
  <mergeCells count="1">
    <mergeCell ref="D3:E4"/>
  </mergeCells>
  <printOptions/>
  <pageMargins left="0.75" right="0.75" top="0.9842519690000001" bottom="0.9842519690000001" header="0.49212598450000006" footer="0.49212598450000006"/>
  <pageSetup fitToHeight="1" fitToWidth="1" horizontalDpi="600" verticalDpi="600" orientation="landscape" paperSize="9" scale="48" r:id="rId1"/>
  <headerFooter alignWithMargins="0">
    <oddHeader>&amp;LTwinning Project
BG07-IB-EN-05&amp;RWEEE &amp; Battery Composition Tool</oddHeader>
    <oddFooter>&amp;L&amp;8&amp;F&amp;C&amp;8Page &amp;P of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C5" sqref="C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53</v>
      </c>
    </row>
    <row r="2" ht="12.75">
      <c r="A2" s="94" t="s">
        <v>47</v>
      </c>
    </row>
    <row r="3" ht="12.75">
      <c r="A3" s="4" t="s">
        <v>88</v>
      </c>
    </row>
    <row r="4" spans="1:5" ht="12.75">
      <c r="A4" s="8">
        <f>'Вх.данни ИУЕЕО'!E2</f>
        <v>25630.825999999997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>
        <v>0.7223</v>
      </c>
      <c r="C6" s="46">
        <f>$A$4*B6</f>
        <v>18513.145619799998</v>
      </c>
      <c r="E6" s="72">
        <v>0.542309288699164</v>
      </c>
      <c r="F6" s="67">
        <f>$A$4*E6</f>
        <v>13899.835016832036</v>
      </c>
    </row>
    <row r="7" spans="1:6" ht="12.75">
      <c r="A7" s="32" t="s">
        <v>16</v>
      </c>
      <c r="B7" s="45">
        <v>0.0355</v>
      </c>
      <c r="C7" s="46">
        <f aca="true" t="shared" si="0" ref="C7:C36">$A$4*B7</f>
        <v>909.8943229999999</v>
      </c>
      <c r="E7" s="72">
        <v>0.022255867242184587</v>
      </c>
      <c r="F7" s="67">
        <f aca="true" t="shared" si="1" ref="F7:F36">$A$4*E7</f>
        <v>570.4362607635329</v>
      </c>
    </row>
    <row r="8" spans="1:6" ht="12.75">
      <c r="A8" s="32" t="s">
        <v>17</v>
      </c>
      <c r="B8" s="45">
        <v>0.0373</v>
      </c>
      <c r="C8" s="46">
        <f t="shared" si="0"/>
        <v>956.0298097999998</v>
      </c>
      <c r="E8" s="72">
        <v>0.016705729678060676</v>
      </c>
      <c r="F8" s="67">
        <f t="shared" si="1"/>
        <v>428.18165058140914</v>
      </c>
    </row>
    <row r="9" spans="1:6" ht="12.75">
      <c r="A9" s="32" t="s">
        <v>18</v>
      </c>
      <c r="B9" s="45"/>
      <c r="C9" s="46"/>
      <c r="E9" s="72"/>
      <c r="F9" s="67"/>
    </row>
    <row r="10" spans="1:6" ht="12.75">
      <c r="A10" s="32" t="s">
        <v>19</v>
      </c>
      <c r="B10" s="45"/>
      <c r="C10" s="46"/>
      <c r="E10" s="72"/>
      <c r="F10" s="67"/>
    </row>
    <row r="11" spans="1:6" ht="12.75">
      <c r="A11" s="32" t="s">
        <v>20</v>
      </c>
      <c r="B11" s="45"/>
      <c r="C11" s="46"/>
      <c r="E11" s="72"/>
      <c r="F11" s="67"/>
    </row>
    <row r="12" spans="1:6" ht="12.75">
      <c r="A12" s="32" t="s">
        <v>21</v>
      </c>
      <c r="B12" s="45"/>
      <c r="C12" s="46"/>
      <c r="E12" s="72">
        <v>0.016724168673290324</v>
      </c>
      <c r="F12" s="67"/>
    </row>
    <row r="13" spans="1:6" ht="12.75">
      <c r="A13" s="32" t="s">
        <v>22</v>
      </c>
      <c r="B13" s="45">
        <v>0.0511</v>
      </c>
      <c r="C13" s="46">
        <f t="shared" si="0"/>
        <v>1309.7352085999999</v>
      </c>
      <c r="E13" s="72">
        <v>0.15512726686702477</v>
      </c>
      <c r="F13" s="67">
        <f t="shared" si="1"/>
        <v>3976.0399849242767</v>
      </c>
    </row>
    <row r="14" spans="1:6" ht="12.75">
      <c r="A14" s="32" t="s">
        <v>23</v>
      </c>
      <c r="B14" s="45">
        <v>0.029</v>
      </c>
      <c r="C14" s="46">
        <f t="shared" si="0"/>
        <v>743.293954</v>
      </c>
      <c r="E14" s="72">
        <v>0.00743091507754796</v>
      </c>
      <c r="F14" s="67">
        <f t="shared" si="1"/>
        <v>190.46049137340825</v>
      </c>
    </row>
    <row r="15" spans="1:6" ht="12.75">
      <c r="A15" s="32" t="s">
        <v>24</v>
      </c>
      <c r="B15" s="45">
        <v>0.0103</v>
      </c>
      <c r="C15" s="46"/>
      <c r="E15" s="72"/>
      <c r="F15" s="67"/>
    </row>
    <row r="16" spans="1:6" ht="12.75">
      <c r="A16" s="32" t="s">
        <v>25</v>
      </c>
      <c r="B16" s="45"/>
      <c r="C16" s="46"/>
      <c r="E16" s="72">
        <v>3.0977511985807874E-05</v>
      </c>
      <c r="F16" s="67"/>
    </row>
    <row r="17" spans="1:6" ht="12.75">
      <c r="A17" s="32" t="s">
        <v>26</v>
      </c>
      <c r="B17" s="45">
        <v>0.0948</v>
      </c>
      <c r="C17" s="46">
        <f t="shared" si="0"/>
        <v>2429.8023047999995</v>
      </c>
      <c r="E17" s="72">
        <v>0.20187011977418132</v>
      </c>
      <c r="F17" s="67">
        <f t="shared" si="1"/>
        <v>5174.0979145312</v>
      </c>
    </row>
    <row r="18" spans="1:6" ht="12.75">
      <c r="A18" s="32" t="s">
        <v>27</v>
      </c>
      <c r="B18" s="45">
        <v>0.0063</v>
      </c>
      <c r="C18" s="46">
        <f>$A$4*B18</f>
        <v>161.4742038</v>
      </c>
      <c r="E18" s="72">
        <v>0.017885825372758117</v>
      </c>
      <c r="F18" s="67">
        <f>$A$4*E18</f>
        <v>458.4284779955484</v>
      </c>
    </row>
    <row r="19" spans="1:6" ht="12.75">
      <c r="A19" s="32" t="s">
        <v>28</v>
      </c>
      <c r="B19" s="45">
        <v>0.0075</v>
      </c>
      <c r="C19" s="46">
        <f>$A$4*B19</f>
        <v>192.23119499999999</v>
      </c>
      <c r="E19" s="72"/>
      <c r="F19" s="67">
        <f>$A$4*E19</f>
        <v>0</v>
      </c>
    </row>
    <row r="20" spans="1:6" s="5" customFormat="1" ht="12.75">
      <c r="A20" s="41"/>
      <c r="B20" s="42"/>
      <c r="C20" s="43"/>
      <c r="E20" s="73"/>
      <c r="F20" s="43"/>
    </row>
    <row r="21" spans="1:5" ht="12.75">
      <c r="A21" s="13" t="s">
        <v>55</v>
      </c>
      <c r="E21" s="74"/>
    </row>
    <row r="22" spans="1:6" ht="25.5">
      <c r="A22" s="21" t="s">
        <v>29</v>
      </c>
      <c r="B22" s="47"/>
      <c r="C22" s="46">
        <f t="shared" si="0"/>
        <v>0</v>
      </c>
      <c r="E22" s="72">
        <v>1.3091686613049756E-05</v>
      </c>
      <c r="F22" s="67">
        <f t="shared" si="1"/>
        <v>0.33555074162560755</v>
      </c>
    </row>
    <row r="23" spans="1:6" ht="25.5">
      <c r="A23" s="21" t="s">
        <v>30</v>
      </c>
      <c r="B23" s="50"/>
      <c r="C23" s="46">
        <f t="shared" si="0"/>
        <v>0</v>
      </c>
      <c r="E23" s="72">
        <v>0</v>
      </c>
      <c r="F23" s="67">
        <f t="shared" si="1"/>
        <v>0</v>
      </c>
    </row>
    <row r="24" spans="1:6" ht="12.75">
      <c r="A24" s="21" t="s">
        <v>31</v>
      </c>
      <c r="B24" s="49"/>
      <c r="C24" s="46">
        <f t="shared" si="0"/>
        <v>0</v>
      </c>
      <c r="E24" s="72"/>
      <c r="F24" s="67">
        <f t="shared" si="1"/>
        <v>0</v>
      </c>
    </row>
    <row r="25" spans="1:6" ht="25.5">
      <c r="A25" s="21" t="s">
        <v>32</v>
      </c>
      <c r="B25" s="48"/>
      <c r="C25" s="46">
        <f t="shared" si="0"/>
        <v>0</v>
      </c>
      <c r="E25" s="72">
        <v>0.000916418062913483</v>
      </c>
      <c r="F25" s="67">
        <f t="shared" si="1"/>
        <v>23.488551913792534</v>
      </c>
    </row>
    <row r="26" spans="1:6" ht="25.5">
      <c r="A26" s="21" t="s">
        <v>33</v>
      </c>
      <c r="B26" s="48"/>
      <c r="C26" s="46">
        <f t="shared" si="0"/>
        <v>0</v>
      </c>
      <c r="E26" s="72"/>
      <c r="F26" s="67">
        <f t="shared" si="1"/>
        <v>0</v>
      </c>
    </row>
    <row r="27" spans="1:6" ht="12.75">
      <c r="A27" s="21" t="s">
        <v>34</v>
      </c>
      <c r="B27" s="48"/>
      <c r="C27" s="46">
        <f t="shared" si="0"/>
        <v>0</v>
      </c>
      <c r="E27" s="72"/>
      <c r="F27" s="67">
        <f t="shared" si="1"/>
        <v>0</v>
      </c>
    </row>
    <row r="28" spans="1:6" ht="12.75">
      <c r="A28" s="21" t="s">
        <v>35</v>
      </c>
      <c r="B28" s="47"/>
      <c r="C28" s="46">
        <f t="shared" si="0"/>
        <v>0</v>
      </c>
      <c r="E28" s="72"/>
      <c r="F28" s="67">
        <f t="shared" si="1"/>
        <v>0</v>
      </c>
    </row>
    <row r="29" spans="1:6" ht="12.75">
      <c r="A29" s="21" t="s">
        <v>36</v>
      </c>
      <c r="B29" s="49"/>
      <c r="C29" s="46">
        <f t="shared" si="0"/>
        <v>0</v>
      </c>
      <c r="E29" s="72"/>
      <c r="F29" s="67">
        <f t="shared" si="1"/>
        <v>0</v>
      </c>
    </row>
    <row r="30" spans="1:6" ht="38.25">
      <c r="A30" s="21" t="s">
        <v>37</v>
      </c>
      <c r="B30" s="45">
        <v>0.0059</v>
      </c>
      <c r="C30" s="46">
        <f t="shared" si="0"/>
        <v>151.2218734</v>
      </c>
      <c r="E30" s="72">
        <v>0</v>
      </c>
      <c r="F30" s="67">
        <f t="shared" si="1"/>
        <v>0</v>
      </c>
    </row>
    <row r="31" spans="1:6" ht="12.75">
      <c r="A31" s="21" t="s">
        <v>38</v>
      </c>
      <c r="B31" s="45"/>
      <c r="C31" s="46">
        <f t="shared" si="0"/>
        <v>0</v>
      </c>
      <c r="E31" s="72"/>
      <c r="F31" s="67">
        <f t="shared" si="1"/>
        <v>0</v>
      </c>
    </row>
    <row r="32" spans="1:6" ht="38.25">
      <c r="A32" s="21" t="s">
        <v>39</v>
      </c>
      <c r="B32" s="49"/>
      <c r="C32" s="46">
        <f t="shared" si="0"/>
        <v>0</v>
      </c>
      <c r="E32" s="72"/>
      <c r="F32" s="67">
        <f t="shared" si="1"/>
        <v>0</v>
      </c>
    </row>
    <row r="33" spans="1:6" ht="12.75">
      <c r="A33" s="21" t="s">
        <v>40</v>
      </c>
      <c r="B33" s="49"/>
      <c r="C33" s="46">
        <f t="shared" si="0"/>
        <v>0</v>
      </c>
      <c r="E33" s="72">
        <v>0.017609240444313404</v>
      </c>
      <c r="F33" s="67">
        <f t="shared" si="1"/>
        <v>451.3393778203595</v>
      </c>
    </row>
    <row r="34" spans="1:6" ht="76.5">
      <c r="A34" s="21" t="s">
        <v>56</v>
      </c>
      <c r="B34" s="45"/>
      <c r="C34" s="46">
        <f t="shared" si="0"/>
        <v>0</v>
      </c>
      <c r="E34" s="72"/>
      <c r="F34" s="67">
        <f t="shared" si="1"/>
        <v>0</v>
      </c>
    </row>
    <row r="35" spans="1:6" ht="38.25">
      <c r="A35" s="21" t="s">
        <v>42</v>
      </c>
      <c r="B35" s="45"/>
      <c r="C35" s="46">
        <f t="shared" si="0"/>
        <v>0</v>
      </c>
      <c r="E35" s="72"/>
      <c r="F35" s="67">
        <f t="shared" si="1"/>
        <v>0</v>
      </c>
    </row>
    <row r="36" spans="1:6" ht="39" thickBot="1">
      <c r="A36" s="40" t="s">
        <v>43</v>
      </c>
      <c r="B36" s="56"/>
      <c r="C36" s="54">
        <f t="shared" si="0"/>
        <v>0</v>
      </c>
      <c r="E36" s="75">
        <v>0.0011210909099625707</v>
      </c>
      <c r="F36" s="68">
        <f t="shared" si="1"/>
        <v>28.734486043432312</v>
      </c>
    </row>
    <row r="37" spans="1:6" ht="12.75">
      <c r="A37" s="51" t="s">
        <v>44</v>
      </c>
      <c r="B37" s="52">
        <f>SUM(B6:B36)</f>
        <v>1</v>
      </c>
      <c r="C37" s="53">
        <f>SUM(C6:C36)</f>
        <v>25366.8284922</v>
      </c>
      <c r="E37" s="52">
        <f>SUM(E6:E36)</f>
        <v>1</v>
      </c>
      <c r="F37" s="53">
        <f>SUM(F6:F36)</f>
        <v>25201.377763520624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5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5" sqref="F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57</v>
      </c>
    </row>
    <row r="2" ht="15.75">
      <c r="A2" s="92" t="s">
        <v>58</v>
      </c>
    </row>
    <row r="3" ht="12.75">
      <c r="A3" s="4" t="s">
        <v>89</v>
      </c>
    </row>
    <row r="4" spans="1:5" ht="12.75">
      <c r="A4" s="8">
        <f>'Вх.данни ИУЕЕО'!E3</f>
        <v>1095.0065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>
        <v>0.385</v>
      </c>
      <c r="C6" s="46">
        <f>$A$4*B6</f>
        <v>421.5775025</v>
      </c>
      <c r="E6" s="48">
        <v>0.20503008205863055</v>
      </c>
      <c r="F6" s="67">
        <f>$A$4*E6</f>
        <v>224.50927254973382</v>
      </c>
    </row>
    <row r="7" spans="1:6" ht="12.75">
      <c r="A7" s="32" t="s">
        <v>16</v>
      </c>
      <c r="B7" s="45"/>
      <c r="C7" s="46">
        <f aca="true" t="shared" si="0" ref="C7:C19">$A$4*B7</f>
        <v>0</v>
      </c>
      <c r="E7" s="48">
        <v>0.038885015562843725</v>
      </c>
      <c r="F7" s="67">
        <f aca="true" t="shared" si="1" ref="F7:F19">$A$4*E7</f>
        <v>42.579344793915034</v>
      </c>
    </row>
    <row r="8" spans="1:6" ht="12.75">
      <c r="A8" s="32" t="s">
        <v>17</v>
      </c>
      <c r="B8" s="45"/>
      <c r="C8" s="46">
        <f t="shared" si="0"/>
        <v>0</v>
      </c>
      <c r="E8" s="48">
        <v>0.022399054419257915</v>
      </c>
      <c r="F8" s="67">
        <f t="shared" si="1"/>
        <v>24.52711018294114</v>
      </c>
    </row>
    <row r="9" spans="1:6" ht="12.75">
      <c r="A9" s="32" t="s">
        <v>18</v>
      </c>
      <c r="B9" s="45">
        <v>0.172</v>
      </c>
      <c r="C9" s="46">
        <f t="shared" si="0"/>
        <v>188.34111799999997</v>
      </c>
      <c r="E9" s="48">
        <v>0</v>
      </c>
      <c r="F9" s="67">
        <f t="shared" si="1"/>
        <v>0</v>
      </c>
    </row>
    <row r="10" spans="1:6" ht="12.75">
      <c r="A10" s="32" t="s">
        <v>19</v>
      </c>
      <c r="B10" s="45"/>
      <c r="C10" s="46">
        <f t="shared" si="0"/>
        <v>0</v>
      </c>
      <c r="E10" s="48">
        <v>0</v>
      </c>
      <c r="F10" s="67">
        <f t="shared" si="1"/>
        <v>0</v>
      </c>
    </row>
    <row r="11" spans="1:6" ht="12.75">
      <c r="A11" s="32" t="s">
        <v>20</v>
      </c>
      <c r="B11" s="45">
        <v>0.108</v>
      </c>
      <c r="C11" s="46">
        <f t="shared" si="0"/>
        <v>118.260702</v>
      </c>
      <c r="E11" s="48">
        <v>0</v>
      </c>
      <c r="F11" s="67">
        <f t="shared" si="1"/>
        <v>0</v>
      </c>
    </row>
    <row r="12" spans="1:6" ht="12.75">
      <c r="A12" s="32" t="s">
        <v>21</v>
      </c>
      <c r="B12" s="45">
        <v>0.0007</v>
      </c>
      <c r="C12" s="46">
        <f t="shared" si="0"/>
        <v>0.76650455</v>
      </c>
      <c r="E12" s="48">
        <v>0.022399054419257915</v>
      </c>
      <c r="F12" s="67">
        <f t="shared" si="1"/>
        <v>24.52711018294114</v>
      </c>
    </row>
    <row r="13" spans="1:6" ht="12.75">
      <c r="A13" s="32" t="s">
        <v>22</v>
      </c>
      <c r="B13" s="45">
        <v>0.19773</v>
      </c>
      <c r="C13" s="46">
        <f t="shared" si="0"/>
        <v>216.51563524499997</v>
      </c>
      <c r="E13" s="48">
        <v>0.6902250944287253</v>
      </c>
      <c r="F13" s="67">
        <f t="shared" si="1"/>
        <v>755.8009648625679</v>
      </c>
    </row>
    <row r="14" spans="1:6" ht="12.75">
      <c r="A14" s="32" t="s">
        <v>23</v>
      </c>
      <c r="B14" s="45"/>
      <c r="C14" s="46">
        <f t="shared" si="0"/>
        <v>0</v>
      </c>
      <c r="E14" s="48">
        <v>0</v>
      </c>
      <c r="F14" s="67">
        <f t="shared" si="1"/>
        <v>0</v>
      </c>
    </row>
    <row r="15" spans="1:6" ht="12.75">
      <c r="A15" s="32" t="s">
        <v>24</v>
      </c>
      <c r="B15" s="45"/>
      <c r="C15" s="46">
        <f t="shared" si="0"/>
        <v>0</v>
      </c>
      <c r="E15" s="48">
        <v>0</v>
      </c>
      <c r="F15" s="67">
        <f t="shared" si="1"/>
        <v>0</v>
      </c>
    </row>
    <row r="16" spans="1:6" ht="12.75">
      <c r="A16" s="32" t="s">
        <v>25</v>
      </c>
      <c r="B16" s="45">
        <v>0.0012</v>
      </c>
      <c r="C16" s="46">
        <f t="shared" si="0"/>
        <v>1.3140077999999997</v>
      </c>
      <c r="E16" s="48">
        <v>0.0012436777704810348</v>
      </c>
      <c r="F16" s="67">
        <f t="shared" si="1"/>
        <v>1.361835242582241</v>
      </c>
    </row>
    <row r="17" spans="1:6" ht="12.75">
      <c r="A17" s="32" t="s">
        <v>26</v>
      </c>
      <c r="B17" s="45"/>
      <c r="C17" s="46">
        <f t="shared" si="0"/>
        <v>0</v>
      </c>
      <c r="E17" s="48">
        <v>0</v>
      </c>
      <c r="F17" s="67">
        <f t="shared" si="1"/>
        <v>0</v>
      </c>
    </row>
    <row r="18" spans="1:6" ht="12.75">
      <c r="A18" s="32" t="s">
        <v>27</v>
      </c>
      <c r="B18" s="45">
        <v>0.103</v>
      </c>
      <c r="C18" s="46">
        <f>$A$4*B18</f>
        <v>112.78566949999998</v>
      </c>
      <c r="E18" s="48">
        <v>0.005855247797975311</v>
      </c>
      <c r="F18" s="67">
        <f>$A$4*E18</f>
        <v>6.411534397893652</v>
      </c>
    </row>
    <row r="19" spans="1:6" ht="12.75">
      <c r="A19" s="32" t="s">
        <v>28</v>
      </c>
      <c r="B19" s="45"/>
      <c r="C19" s="46">
        <f t="shared" si="0"/>
        <v>0</v>
      </c>
      <c r="E19" s="48">
        <v>0</v>
      </c>
      <c r="F19" s="67">
        <f t="shared" si="1"/>
        <v>0</v>
      </c>
    </row>
    <row r="20" spans="1:6" s="5" customFormat="1" ht="12.75">
      <c r="A20" s="41"/>
      <c r="B20" s="42"/>
      <c r="C20" s="44"/>
      <c r="E20" s="76"/>
      <c r="F20" s="44"/>
    </row>
    <row r="21" spans="1:5" ht="12.75">
      <c r="A21" s="13" t="s">
        <v>55</v>
      </c>
      <c r="E21" s="2"/>
    </row>
    <row r="22" spans="1:6" ht="25.5">
      <c r="A22" s="21" t="s">
        <v>29</v>
      </c>
      <c r="B22" s="47"/>
      <c r="C22" s="46">
        <f aca="true" t="shared" si="2" ref="C22:C36">$A$4*B22</f>
        <v>0</v>
      </c>
      <c r="E22" s="78">
        <v>8.034094124554488E-07</v>
      </c>
      <c r="F22" s="67">
        <f>$A$4*E22</f>
        <v>0.0008797385287998973</v>
      </c>
    </row>
    <row r="23" spans="1:6" ht="25.5">
      <c r="A23" s="21" t="s">
        <v>30</v>
      </c>
      <c r="B23" s="47">
        <v>5E-05</v>
      </c>
      <c r="C23" s="46">
        <f t="shared" si="2"/>
        <v>0.054750325</v>
      </c>
      <c r="E23" s="47">
        <v>1.1569095539358462E-05</v>
      </c>
      <c r="F23" s="67">
        <f aca="true" t="shared" si="3" ref="F23:F35">$A$4*E23</f>
        <v>0.01266823481471852</v>
      </c>
    </row>
    <row r="24" spans="1:6" ht="12.75">
      <c r="A24" s="21" t="s">
        <v>31</v>
      </c>
      <c r="B24" s="45">
        <v>0.002</v>
      </c>
      <c r="C24" s="46">
        <f t="shared" si="2"/>
        <v>2.190013</v>
      </c>
      <c r="E24" s="48">
        <v>0.0012468914081308566</v>
      </c>
      <c r="F24" s="67">
        <f t="shared" si="3"/>
        <v>1.3653541966974407</v>
      </c>
    </row>
    <row r="25" spans="1:6" ht="25.5">
      <c r="A25" s="21" t="s">
        <v>32</v>
      </c>
      <c r="B25" s="48">
        <v>0.018</v>
      </c>
      <c r="C25" s="46">
        <f t="shared" si="2"/>
        <v>19.710116999999997</v>
      </c>
      <c r="E25" s="48">
        <v>0.003268269489868766</v>
      </c>
      <c r="F25" s="67">
        <f t="shared" si="3"/>
        <v>3.5787763351579827</v>
      </c>
    </row>
    <row r="26" spans="1:6" ht="25.5">
      <c r="A26" s="21" t="s">
        <v>33</v>
      </c>
      <c r="B26" s="48"/>
      <c r="C26" s="46">
        <f t="shared" si="2"/>
        <v>0</v>
      </c>
      <c r="E26" s="48">
        <v>0</v>
      </c>
      <c r="F26" s="67">
        <f t="shared" si="3"/>
        <v>0</v>
      </c>
    </row>
    <row r="27" spans="1:6" ht="12.75">
      <c r="A27" s="21" t="s">
        <v>34</v>
      </c>
      <c r="B27" s="48"/>
      <c r="C27" s="46">
        <f t="shared" si="2"/>
        <v>0</v>
      </c>
      <c r="E27" s="48">
        <v>0</v>
      </c>
      <c r="F27" s="67">
        <f t="shared" si="3"/>
        <v>0</v>
      </c>
    </row>
    <row r="28" spans="1:6" ht="12.75">
      <c r="A28" s="21" t="s">
        <v>35</v>
      </c>
      <c r="B28" s="47">
        <v>2E-05</v>
      </c>
      <c r="C28" s="46">
        <f t="shared" si="2"/>
        <v>0.02190013</v>
      </c>
      <c r="E28" s="48">
        <v>0</v>
      </c>
      <c r="F28" s="67">
        <f t="shared" si="3"/>
        <v>0</v>
      </c>
    </row>
    <row r="29" spans="1:6" ht="12.75">
      <c r="A29" s="21" t="s">
        <v>36</v>
      </c>
      <c r="B29" s="49"/>
      <c r="C29" s="46">
        <f t="shared" si="2"/>
        <v>0</v>
      </c>
      <c r="E29" s="48">
        <v>0</v>
      </c>
      <c r="F29" s="67">
        <f t="shared" si="3"/>
        <v>0</v>
      </c>
    </row>
    <row r="30" spans="1:6" ht="38.25">
      <c r="A30" s="21" t="s">
        <v>37</v>
      </c>
      <c r="B30" s="45"/>
      <c r="C30" s="46">
        <f t="shared" si="2"/>
        <v>0</v>
      </c>
      <c r="E30" s="48">
        <v>0</v>
      </c>
      <c r="F30" s="67">
        <f t="shared" si="3"/>
        <v>0</v>
      </c>
    </row>
    <row r="31" spans="1:6" ht="12.75">
      <c r="A31" s="21" t="s">
        <v>38</v>
      </c>
      <c r="B31" s="45"/>
      <c r="C31" s="46">
        <f t="shared" si="2"/>
        <v>0</v>
      </c>
      <c r="E31" s="48">
        <v>0</v>
      </c>
      <c r="F31" s="67">
        <f t="shared" si="3"/>
        <v>0</v>
      </c>
    </row>
    <row r="32" spans="1:6" ht="38.25">
      <c r="A32" s="21" t="s">
        <v>39</v>
      </c>
      <c r="B32" s="49"/>
      <c r="C32" s="46">
        <f t="shared" si="2"/>
        <v>0</v>
      </c>
      <c r="E32" s="47">
        <v>4.820456474732693E-05</v>
      </c>
      <c r="F32" s="67">
        <f t="shared" si="3"/>
        <v>0.05278431172799384</v>
      </c>
    </row>
    <row r="33" spans="1:6" ht="12.75">
      <c r="A33" s="21" t="s">
        <v>40</v>
      </c>
      <c r="B33" s="45">
        <v>0.012</v>
      </c>
      <c r="C33" s="46">
        <f t="shared" si="2"/>
        <v>13.140077999999999</v>
      </c>
      <c r="E33" s="48">
        <v>0.008676821654518848</v>
      </c>
      <c r="F33" s="67">
        <f t="shared" si="3"/>
        <v>9.501176111038893</v>
      </c>
    </row>
    <row r="34" spans="1:6" ht="76.5">
      <c r="A34" s="21" t="s">
        <v>56</v>
      </c>
      <c r="B34" s="45"/>
      <c r="C34" s="46">
        <f t="shared" si="2"/>
        <v>0</v>
      </c>
      <c r="E34" s="48">
        <v>0</v>
      </c>
      <c r="F34" s="67">
        <f t="shared" si="3"/>
        <v>0</v>
      </c>
    </row>
    <row r="35" spans="1:6" ht="38.25">
      <c r="A35" s="21" t="s">
        <v>42</v>
      </c>
      <c r="B35" s="45"/>
      <c r="C35" s="46">
        <f t="shared" si="2"/>
        <v>0</v>
      </c>
      <c r="E35" s="48">
        <v>0</v>
      </c>
      <c r="F35" s="67">
        <f t="shared" si="3"/>
        <v>0</v>
      </c>
    </row>
    <row r="36" spans="1:6" ht="39" thickBot="1">
      <c r="A36" s="40" t="s">
        <v>43</v>
      </c>
      <c r="B36" s="55">
        <v>0.0003</v>
      </c>
      <c r="C36" s="54">
        <f t="shared" si="2"/>
        <v>0.32850194999999993</v>
      </c>
      <c r="E36" s="77">
        <v>0.0007102139206106167</v>
      </c>
      <c r="F36" s="68">
        <f>$D$7*E36</f>
        <v>0</v>
      </c>
    </row>
    <row r="37" spans="1:6" ht="12.75">
      <c r="A37" s="51" t="s">
        <v>44</v>
      </c>
      <c r="B37" s="52">
        <f>SUM(B6:B36)</f>
        <v>0.9999999999999999</v>
      </c>
      <c r="C37" s="53">
        <f>SUM(C6:C36)</f>
        <v>1095.0064999999997</v>
      </c>
      <c r="E37" s="52">
        <f>SUM(E6:E36)</f>
        <v>1</v>
      </c>
      <c r="F37" s="53">
        <f>SUM(F6:F36)</f>
        <v>1094.2288111405403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4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C5" sqref="C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59</v>
      </c>
    </row>
    <row r="2" ht="15.75">
      <c r="A2" s="92" t="s">
        <v>60</v>
      </c>
    </row>
    <row r="3" ht="12.75">
      <c r="A3" s="4" t="s">
        <v>89</v>
      </c>
    </row>
    <row r="4" spans="1:5" ht="12.75">
      <c r="A4" s="8">
        <f>'Вх.данни ИУЕЕО'!E4</f>
        <v>793.9535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>
        <v>0.3504</v>
      </c>
      <c r="C6" s="46">
        <f>$A$4*B6</f>
        <v>278.20130639999996</v>
      </c>
      <c r="E6" s="45">
        <v>0.481</v>
      </c>
      <c r="F6" s="67">
        <f>$A$4*E6</f>
        <v>381.89163349999995</v>
      </c>
    </row>
    <row r="7" spans="1:6" ht="12.75">
      <c r="A7" s="32" t="s">
        <v>16</v>
      </c>
      <c r="B7" s="45"/>
      <c r="C7" s="46">
        <f aca="true" t="shared" si="0" ref="C7:C19">$A$4*B7</f>
        <v>0</v>
      </c>
      <c r="E7" s="45">
        <v>0.026</v>
      </c>
      <c r="F7" s="67">
        <f aca="true" t="shared" si="1" ref="F7:F19">$A$4*E7</f>
        <v>20.642791</v>
      </c>
    </row>
    <row r="8" spans="1:6" ht="12.75">
      <c r="A8" s="32" t="s">
        <v>17</v>
      </c>
      <c r="B8" s="45"/>
      <c r="C8" s="46">
        <f t="shared" si="0"/>
        <v>0</v>
      </c>
      <c r="E8" s="45">
        <v>0.056</v>
      </c>
      <c r="F8" s="67">
        <f t="shared" si="1"/>
        <v>44.461396</v>
      </c>
    </row>
    <row r="9" spans="1:6" ht="12.75">
      <c r="A9" s="32" t="s">
        <v>18</v>
      </c>
      <c r="B9" s="45"/>
      <c r="C9" s="46">
        <f t="shared" si="0"/>
        <v>0</v>
      </c>
      <c r="E9" s="45"/>
      <c r="F9" s="67">
        <f t="shared" si="1"/>
        <v>0</v>
      </c>
    </row>
    <row r="10" spans="1:6" ht="12.75">
      <c r="A10" s="32" t="s">
        <v>19</v>
      </c>
      <c r="B10" s="45">
        <v>0.0156</v>
      </c>
      <c r="C10" s="46">
        <f t="shared" si="0"/>
        <v>12.385674599999998</v>
      </c>
      <c r="E10" s="45"/>
      <c r="F10" s="67">
        <f t="shared" si="1"/>
        <v>0</v>
      </c>
    </row>
    <row r="11" spans="1:6" ht="12.75">
      <c r="A11" s="32" t="s">
        <v>20</v>
      </c>
      <c r="B11" s="45">
        <v>0.2802</v>
      </c>
      <c r="C11" s="46">
        <f t="shared" si="0"/>
        <v>222.4657707</v>
      </c>
      <c r="E11" s="45"/>
      <c r="F11" s="67">
        <f t="shared" si="1"/>
        <v>0</v>
      </c>
    </row>
    <row r="12" spans="1:6" ht="12.75">
      <c r="A12" s="32" t="s">
        <v>21</v>
      </c>
      <c r="B12" s="45"/>
      <c r="C12" s="46">
        <f t="shared" si="0"/>
        <v>0</v>
      </c>
      <c r="E12" s="45"/>
      <c r="F12" s="67">
        <f t="shared" si="1"/>
        <v>0</v>
      </c>
    </row>
    <row r="13" spans="1:6" ht="12.75">
      <c r="A13" s="32" t="s">
        <v>22</v>
      </c>
      <c r="B13" s="45">
        <v>0.1904</v>
      </c>
      <c r="C13" s="46">
        <f t="shared" si="0"/>
        <v>151.1687464</v>
      </c>
      <c r="E13" s="45">
        <v>0.316</v>
      </c>
      <c r="F13" s="67">
        <f t="shared" si="1"/>
        <v>250.889306</v>
      </c>
    </row>
    <row r="14" spans="1:6" ht="12.75">
      <c r="A14" s="32" t="s">
        <v>23</v>
      </c>
      <c r="B14" s="45"/>
      <c r="C14" s="46">
        <f t="shared" si="0"/>
        <v>0</v>
      </c>
      <c r="E14" s="45">
        <v>0.04</v>
      </c>
      <c r="F14" s="67">
        <f t="shared" si="1"/>
        <v>31.75814</v>
      </c>
    </row>
    <row r="15" spans="1:6" ht="12.75">
      <c r="A15" s="32" t="s">
        <v>24</v>
      </c>
      <c r="B15" s="45"/>
      <c r="C15" s="46">
        <f t="shared" si="0"/>
        <v>0</v>
      </c>
      <c r="E15" s="45"/>
      <c r="F15" s="67">
        <f t="shared" si="1"/>
        <v>0</v>
      </c>
    </row>
    <row r="16" spans="1:6" ht="12.75">
      <c r="A16" s="32" t="s">
        <v>25</v>
      </c>
      <c r="B16" s="45"/>
      <c r="C16" s="46">
        <f t="shared" si="0"/>
        <v>0</v>
      </c>
      <c r="E16" s="45"/>
      <c r="F16" s="67">
        <f t="shared" si="1"/>
        <v>0</v>
      </c>
    </row>
    <row r="17" spans="1:6" ht="12.75">
      <c r="A17" s="32" t="s">
        <v>26</v>
      </c>
      <c r="B17" s="45"/>
      <c r="C17" s="46">
        <f t="shared" si="0"/>
        <v>0</v>
      </c>
      <c r="E17" s="45"/>
      <c r="F17" s="67">
        <f t="shared" si="1"/>
        <v>0</v>
      </c>
    </row>
    <row r="18" spans="1:6" ht="12.75">
      <c r="A18" s="32" t="s">
        <v>27</v>
      </c>
      <c r="B18" s="45">
        <v>0.037</v>
      </c>
      <c r="C18" s="46">
        <f>$A$4*B18</f>
        <v>29.376279499999995</v>
      </c>
      <c r="E18" s="45"/>
      <c r="F18" s="67">
        <f>$A$4*E18</f>
        <v>0</v>
      </c>
    </row>
    <row r="19" spans="1:6" ht="12.75">
      <c r="A19" s="32" t="s">
        <v>28</v>
      </c>
      <c r="B19" s="45"/>
      <c r="C19" s="46">
        <f t="shared" si="0"/>
        <v>0</v>
      </c>
      <c r="E19" s="45"/>
      <c r="F19" s="67">
        <f t="shared" si="1"/>
        <v>0</v>
      </c>
    </row>
    <row r="20" spans="1:6" s="5" customFormat="1" ht="12.75">
      <c r="A20" s="41"/>
      <c r="B20" s="42"/>
      <c r="C20" s="44"/>
      <c r="E20" s="42"/>
      <c r="F20" s="44"/>
    </row>
    <row r="21" ht="12.75">
      <c r="A21" s="13" t="s">
        <v>55</v>
      </c>
    </row>
    <row r="22" spans="1:6" ht="25.5">
      <c r="A22" s="21" t="s">
        <v>29</v>
      </c>
      <c r="B22" s="47"/>
      <c r="C22" s="46">
        <f aca="true" t="shared" si="2" ref="C22:C36">$A$4*B22</f>
        <v>0</v>
      </c>
      <c r="E22" s="47"/>
      <c r="F22" s="67">
        <f>$A$4*E22</f>
        <v>0</v>
      </c>
    </row>
    <row r="23" spans="1:6" ht="25.5">
      <c r="A23" s="21" t="s">
        <v>30</v>
      </c>
      <c r="B23" s="47">
        <v>3E-05</v>
      </c>
      <c r="C23" s="46">
        <f t="shared" si="2"/>
        <v>0.023818605</v>
      </c>
      <c r="E23" s="50"/>
      <c r="F23" s="67">
        <f aca="true" t="shared" si="3" ref="F23:F35">$A$4*E23</f>
        <v>0</v>
      </c>
    </row>
    <row r="24" spans="1:6" ht="12.75">
      <c r="A24" s="21" t="s">
        <v>31</v>
      </c>
      <c r="B24" s="45">
        <v>0.008</v>
      </c>
      <c r="C24" s="46">
        <f t="shared" si="2"/>
        <v>6.351628</v>
      </c>
      <c r="E24" s="49"/>
      <c r="F24" s="67">
        <f t="shared" si="3"/>
        <v>0</v>
      </c>
    </row>
    <row r="25" spans="1:6" ht="25.5">
      <c r="A25" s="21" t="s">
        <v>32</v>
      </c>
      <c r="B25" s="48">
        <v>0.062</v>
      </c>
      <c r="C25" s="46">
        <f t="shared" si="2"/>
        <v>49.225117</v>
      </c>
      <c r="E25" s="48"/>
      <c r="F25" s="67">
        <f t="shared" si="3"/>
        <v>0</v>
      </c>
    </row>
    <row r="26" spans="1:6" ht="25.5">
      <c r="A26" s="21" t="s">
        <v>33</v>
      </c>
      <c r="B26" s="48">
        <v>0.0016</v>
      </c>
      <c r="C26" s="46">
        <f t="shared" si="2"/>
        <v>1.2703256</v>
      </c>
      <c r="E26" s="48"/>
      <c r="F26" s="67">
        <f t="shared" si="3"/>
        <v>0</v>
      </c>
    </row>
    <row r="27" spans="1:6" ht="12.75">
      <c r="A27" s="21" t="s">
        <v>34</v>
      </c>
      <c r="B27" s="48"/>
      <c r="C27" s="46">
        <f t="shared" si="2"/>
        <v>0</v>
      </c>
      <c r="E27" s="48">
        <v>0.06</v>
      </c>
      <c r="F27" s="67">
        <f t="shared" si="3"/>
        <v>47.637209999999996</v>
      </c>
    </row>
    <row r="28" spans="1:6" ht="12.75">
      <c r="A28" s="21" t="s">
        <v>35</v>
      </c>
      <c r="B28" s="47"/>
      <c r="C28" s="46">
        <f t="shared" si="2"/>
        <v>0</v>
      </c>
      <c r="E28" s="47"/>
      <c r="F28" s="67">
        <f t="shared" si="3"/>
        <v>0</v>
      </c>
    </row>
    <row r="29" spans="1:6" ht="12.75">
      <c r="A29" s="21" t="s">
        <v>36</v>
      </c>
      <c r="B29" s="45">
        <v>0.053</v>
      </c>
      <c r="C29" s="46">
        <f t="shared" si="2"/>
        <v>42.0795355</v>
      </c>
      <c r="E29" s="49"/>
      <c r="F29" s="67">
        <f t="shared" si="3"/>
        <v>0</v>
      </c>
    </row>
    <row r="30" spans="1:6" ht="38.25">
      <c r="A30" s="21" t="s">
        <v>37</v>
      </c>
      <c r="B30" s="45"/>
      <c r="C30" s="46">
        <f t="shared" si="2"/>
        <v>0</v>
      </c>
      <c r="E30" s="45"/>
      <c r="F30" s="67">
        <f t="shared" si="3"/>
        <v>0</v>
      </c>
    </row>
    <row r="31" spans="1:6" ht="12.75">
      <c r="A31" s="21" t="s">
        <v>38</v>
      </c>
      <c r="B31" s="45"/>
      <c r="C31" s="46">
        <f t="shared" si="2"/>
        <v>0</v>
      </c>
      <c r="E31" s="45"/>
      <c r="F31" s="67">
        <f t="shared" si="3"/>
        <v>0</v>
      </c>
    </row>
    <row r="32" spans="1:6" ht="38.25">
      <c r="A32" s="21" t="s">
        <v>39</v>
      </c>
      <c r="B32" s="45">
        <v>0.0016</v>
      </c>
      <c r="C32" s="46">
        <f t="shared" si="2"/>
        <v>1.2703256</v>
      </c>
      <c r="E32" s="49"/>
      <c r="F32" s="67">
        <f t="shared" si="3"/>
        <v>0</v>
      </c>
    </row>
    <row r="33" spans="1:6" ht="12.75">
      <c r="A33" s="21" t="s">
        <v>40</v>
      </c>
      <c r="B33" s="45"/>
      <c r="C33" s="46">
        <f t="shared" si="2"/>
        <v>0</v>
      </c>
      <c r="E33" s="49"/>
      <c r="F33" s="67">
        <f t="shared" si="3"/>
        <v>0</v>
      </c>
    </row>
    <row r="34" spans="1:6" ht="76.5">
      <c r="A34" s="21" t="s">
        <v>56</v>
      </c>
      <c r="B34" s="45"/>
      <c r="C34" s="46">
        <f t="shared" si="2"/>
        <v>0</v>
      </c>
      <c r="E34" s="45"/>
      <c r="F34" s="67">
        <f t="shared" si="3"/>
        <v>0</v>
      </c>
    </row>
    <row r="35" spans="1:6" ht="38.25">
      <c r="A35" s="21" t="s">
        <v>42</v>
      </c>
      <c r="B35" s="45"/>
      <c r="C35" s="46">
        <f t="shared" si="2"/>
        <v>0</v>
      </c>
      <c r="E35" s="45"/>
      <c r="F35" s="67">
        <f t="shared" si="3"/>
        <v>0</v>
      </c>
    </row>
    <row r="36" spans="1:6" ht="39" thickBot="1">
      <c r="A36" s="40" t="s">
        <v>43</v>
      </c>
      <c r="B36" s="55">
        <v>0.00016</v>
      </c>
      <c r="C36" s="54">
        <f t="shared" si="2"/>
        <v>0.12703256000000002</v>
      </c>
      <c r="E36" s="56"/>
      <c r="F36" s="68">
        <f>$D$7*E36</f>
        <v>0</v>
      </c>
    </row>
    <row r="37" spans="1:6" ht="12.75">
      <c r="A37" s="51" t="s">
        <v>44</v>
      </c>
      <c r="B37" s="52">
        <f>SUM(B6:B36)</f>
        <v>0.9999900000000002</v>
      </c>
      <c r="C37" s="53">
        <f>SUM(C6:C36)</f>
        <v>793.945560465</v>
      </c>
      <c r="E37" s="52">
        <f>SUM(E6:E36)</f>
        <v>0.9790000000000001</v>
      </c>
      <c r="F37" s="53">
        <f>SUM(F6:F36)</f>
        <v>777.2804765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4" r:id="rId1"/>
  <headerFooter alignWithMargins="0">
    <oddHeader>&amp;LTwinning Project
BG07-IB-EN-05&amp;RWEEE &amp; Battery Composition Tool</oddHeader>
    <oddFooter>&amp;L&amp;8&amp;F&amp;C&amp;8Page &amp;P of &amp;N&amp;R&amp;8&amp;D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5" sqref="F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61</v>
      </c>
    </row>
    <row r="2" ht="15.75">
      <c r="A2" s="92" t="s">
        <v>62</v>
      </c>
    </row>
    <row r="3" ht="12.75">
      <c r="A3" s="4" t="s">
        <v>89</v>
      </c>
    </row>
    <row r="4" spans="1:5" ht="12.75">
      <c r="A4" s="8">
        <f>'Вх.данни ИУЕЕО'!E5</f>
        <v>841.1775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>
        <v>0.3267</v>
      </c>
      <c r="C6" s="46">
        <f>$A$4*B6</f>
        <v>274.81268925</v>
      </c>
      <c r="E6" s="48">
        <v>0.429333744745065</v>
      </c>
      <c r="F6" s="67">
        <f>$A$4*E6</f>
        <v>361.14588607029197</v>
      </c>
    </row>
    <row r="7" spans="1:6" ht="12.75">
      <c r="A7" s="32" t="s">
        <v>16</v>
      </c>
      <c r="B7" s="45"/>
      <c r="C7" s="46">
        <f aca="true" t="shared" si="0" ref="C7:C36">$A$4*B7</f>
        <v>0</v>
      </c>
      <c r="E7" s="48">
        <v>0.06494301925446634</v>
      </c>
      <c r="F7" s="67">
        <f aca="true" t="shared" si="1" ref="F7:F19">$A$4*E7</f>
        <v>54.628606578923865</v>
      </c>
    </row>
    <row r="8" spans="1:6" ht="12.75">
      <c r="A8" s="32" t="s">
        <v>17</v>
      </c>
      <c r="B8" s="45"/>
      <c r="C8" s="46">
        <f t="shared" si="0"/>
        <v>0</v>
      </c>
      <c r="E8" s="48">
        <v>0.04476089010605551</v>
      </c>
      <c r="F8" s="67">
        <f t="shared" si="1"/>
        <v>37.651853637186505</v>
      </c>
    </row>
    <row r="9" spans="1:6" ht="12.75">
      <c r="A9" s="32" t="s">
        <v>18</v>
      </c>
      <c r="B9" s="45">
        <v>0.1536</v>
      </c>
      <c r="C9" s="46"/>
      <c r="E9" s="48">
        <v>0</v>
      </c>
      <c r="F9" s="67">
        <f t="shared" si="1"/>
        <v>0</v>
      </c>
    </row>
    <row r="10" spans="1:6" ht="12.75">
      <c r="A10" s="32" t="s">
        <v>19</v>
      </c>
      <c r="B10" s="45"/>
      <c r="C10" s="46"/>
      <c r="E10" s="48">
        <v>0</v>
      </c>
      <c r="F10" s="67">
        <f t="shared" si="1"/>
        <v>0</v>
      </c>
    </row>
    <row r="11" spans="1:6" ht="12.75">
      <c r="A11" s="32" t="s">
        <v>20</v>
      </c>
      <c r="B11" s="45">
        <v>0.0865</v>
      </c>
      <c r="C11" s="46"/>
      <c r="E11" s="48">
        <v>0</v>
      </c>
      <c r="F11" s="67">
        <f t="shared" si="1"/>
        <v>0</v>
      </c>
    </row>
    <row r="12" spans="1:6" ht="12.75">
      <c r="A12" s="32" t="s">
        <v>21</v>
      </c>
      <c r="B12" s="45"/>
      <c r="C12" s="46"/>
      <c r="E12" s="48">
        <v>0.04476089010605551</v>
      </c>
      <c r="F12" s="67">
        <f t="shared" si="1"/>
        <v>37.651853637186505</v>
      </c>
    </row>
    <row r="13" spans="1:6" ht="12.75">
      <c r="A13" s="32" t="s">
        <v>22</v>
      </c>
      <c r="B13" s="45">
        <v>0.168</v>
      </c>
      <c r="C13" s="46">
        <f t="shared" si="0"/>
        <v>141.31782</v>
      </c>
      <c r="E13" s="48">
        <v>0.2516144710103712</v>
      </c>
      <c r="F13" s="67">
        <f t="shared" si="1"/>
        <v>211.65243168832654</v>
      </c>
    </row>
    <row r="14" spans="1:6" ht="12.75">
      <c r="A14" s="32" t="s">
        <v>23</v>
      </c>
      <c r="B14" s="45">
        <v>0.107</v>
      </c>
      <c r="C14" s="46">
        <f t="shared" si="0"/>
        <v>90.0059925</v>
      </c>
      <c r="E14" s="48">
        <v>0</v>
      </c>
      <c r="F14" s="67">
        <f t="shared" si="1"/>
        <v>0</v>
      </c>
    </row>
    <row r="15" spans="1:6" ht="12.75">
      <c r="A15" s="32" t="s">
        <v>24</v>
      </c>
      <c r="B15" s="45"/>
      <c r="C15" s="46"/>
      <c r="E15" s="48">
        <v>0</v>
      </c>
      <c r="F15" s="67">
        <f t="shared" si="1"/>
        <v>0</v>
      </c>
    </row>
    <row r="16" spans="1:6" ht="12.75">
      <c r="A16" s="32" t="s">
        <v>25</v>
      </c>
      <c r="B16" s="45"/>
      <c r="C16" s="46"/>
      <c r="E16" s="48">
        <v>0.0009852692970090326</v>
      </c>
      <c r="F16" s="67">
        <f t="shared" si="1"/>
        <v>0.8287863640848155</v>
      </c>
    </row>
    <row r="17" spans="1:6" ht="12.75">
      <c r="A17" s="32" t="s">
        <v>26</v>
      </c>
      <c r="B17" s="45"/>
      <c r="C17" s="46">
        <f t="shared" si="0"/>
        <v>0</v>
      </c>
      <c r="E17" s="48">
        <v>0</v>
      </c>
      <c r="F17" s="67">
        <f t="shared" si="1"/>
        <v>0</v>
      </c>
    </row>
    <row r="18" spans="1:6" ht="12.75">
      <c r="A18" s="32" t="s">
        <v>27</v>
      </c>
      <c r="B18" s="45"/>
      <c r="C18" s="46">
        <f>$A$4*B18</f>
        <v>0</v>
      </c>
      <c r="E18" s="48">
        <v>0.11100435888963862</v>
      </c>
      <c r="F18" s="67">
        <f>$A$4*E18</f>
        <v>93.374369099889</v>
      </c>
    </row>
    <row r="19" spans="1:6" ht="12.75">
      <c r="A19" s="32" t="s">
        <v>28</v>
      </c>
      <c r="B19" s="45">
        <v>0.1124</v>
      </c>
      <c r="C19" s="46">
        <f>$A$4*B19</f>
        <v>94.548351</v>
      </c>
      <c r="E19" s="48">
        <v>0</v>
      </c>
      <c r="F19" s="67">
        <f t="shared" si="1"/>
        <v>0</v>
      </c>
    </row>
    <row r="20" spans="1:6" s="5" customFormat="1" ht="12.75">
      <c r="A20" s="41"/>
      <c r="B20" s="42"/>
      <c r="C20" s="43"/>
      <c r="E20" s="76"/>
      <c r="F20" s="44"/>
    </row>
    <row r="21" spans="1:5" ht="12.75">
      <c r="A21" s="13" t="s">
        <v>55</v>
      </c>
      <c r="E21" s="79"/>
    </row>
    <row r="22" spans="1:6" ht="25.5">
      <c r="A22" s="21" t="s">
        <v>29</v>
      </c>
      <c r="B22" s="47"/>
      <c r="C22" s="46">
        <f t="shared" si="0"/>
        <v>0</v>
      </c>
      <c r="E22" s="48">
        <v>6.621433447641348E-07</v>
      </c>
      <c r="F22" s="67">
        <f>$A$4*E22</f>
        <v>0.0005569800833903329</v>
      </c>
    </row>
    <row r="23" spans="1:6" ht="25.5">
      <c r="A23" s="21" t="s">
        <v>30</v>
      </c>
      <c r="B23" s="47">
        <v>1E-05</v>
      </c>
      <c r="C23" s="46">
        <f t="shared" si="0"/>
        <v>0.008411775000000002</v>
      </c>
      <c r="E23" s="48">
        <v>9.270006826697888E-06</v>
      </c>
      <c r="F23" s="67">
        <f aca="true" t="shared" si="2" ref="F23:F35">$A$4*E23</f>
        <v>0.0077977211674646624</v>
      </c>
    </row>
    <row r="24" spans="1:6" ht="12.75">
      <c r="A24" s="21" t="s">
        <v>31</v>
      </c>
      <c r="B24" s="45">
        <v>0.0015</v>
      </c>
      <c r="C24" s="46">
        <f t="shared" si="0"/>
        <v>1.26176625</v>
      </c>
      <c r="E24" s="48">
        <v>0.0007919234403379053</v>
      </c>
      <c r="F24" s="67">
        <f t="shared" si="2"/>
        <v>0.6661481797348383</v>
      </c>
    </row>
    <row r="25" spans="1:6" ht="25.5">
      <c r="A25" s="21" t="s">
        <v>32</v>
      </c>
      <c r="B25" s="48">
        <v>0.032</v>
      </c>
      <c r="C25" s="46">
        <f t="shared" si="0"/>
        <v>26.91768</v>
      </c>
      <c r="E25" s="48">
        <v>0.05034937993586481</v>
      </c>
      <c r="F25" s="67">
        <f t="shared" si="2"/>
        <v>42.35276554100092</v>
      </c>
    </row>
    <row r="26" spans="1:6" ht="25.5">
      <c r="A26" s="21" t="s">
        <v>33</v>
      </c>
      <c r="B26" s="48"/>
      <c r="C26" s="46">
        <f t="shared" si="0"/>
        <v>0</v>
      </c>
      <c r="E26" s="48">
        <v>0</v>
      </c>
      <c r="F26" s="67">
        <f t="shared" si="2"/>
        <v>0</v>
      </c>
    </row>
    <row r="27" spans="1:6" ht="12.75">
      <c r="A27" s="21" t="s">
        <v>34</v>
      </c>
      <c r="B27" s="48"/>
      <c r="C27" s="46">
        <f t="shared" si="0"/>
        <v>0</v>
      </c>
      <c r="E27" s="48">
        <v>0</v>
      </c>
      <c r="F27" s="67">
        <f t="shared" si="2"/>
        <v>0</v>
      </c>
    </row>
    <row r="28" spans="1:6" ht="12.75">
      <c r="A28" s="21" t="s">
        <v>35</v>
      </c>
      <c r="B28" s="47"/>
      <c r="C28" s="46">
        <f t="shared" si="0"/>
        <v>0</v>
      </c>
      <c r="E28" s="48">
        <v>0</v>
      </c>
      <c r="F28" s="67">
        <f t="shared" si="2"/>
        <v>0</v>
      </c>
    </row>
    <row r="29" spans="1:6" ht="12.75">
      <c r="A29" s="21" t="s">
        <v>36</v>
      </c>
      <c r="B29" s="45"/>
      <c r="C29" s="46">
        <f t="shared" si="0"/>
        <v>0</v>
      </c>
      <c r="E29" s="48">
        <v>0</v>
      </c>
      <c r="F29" s="67">
        <f t="shared" si="2"/>
        <v>0</v>
      </c>
    </row>
    <row r="30" spans="1:6" ht="38.25">
      <c r="A30" s="21" t="s">
        <v>37</v>
      </c>
      <c r="B30" s="45"/>
      <c r="C30" s="46">
        <f t="shared" si="0"/>
        <v>0</v>
      </c>
      <c r="E30" s="48">
        <v>0</v>
      </c>
      <c r="F30" s="67">
        <f t="shared" si="2"/>
        <v>0</v>
      </c>
    </row>
    <row r="31" spans="1:6" ht="12.75">
      <c r="A31" s="21" t="s">
        <v>38</v>
      </c>
      <c r="B31" s="45"/>
      <c r="C31" s="46">
        <f t="shared" si="0"/>
        <v>0</v>
      </c>
      <c r="E31" s="48">
        <v>0</v>
      </c>
      <c r="F31" s="67">
        <f t="shared" si="2"/>
        <v>0</v>
      </c>
    </row>
    <row r="32" spans="1:6" ht="38.25">
      <c r="A32" s="21" t="s">
        <v>39</v>
      </c>
      <c r="B32" s="45">
        <v>4E-05</v>
      </c>
      <c r="C32" s="46">
        <f t="shared" si="0"/>
        <v>0.033647100000000006</v>
      </c>
      <c r="E32" s="48">
        <v>3.708002730679155E-05</v>
      </c>
      <c r="F32" s="67">
        <f t="shared" si="2"/>
        <v>0.03119088466985865</v>
      </c>
    </row>
    <row r="33" spans="1:6" ht="12.75">
      <c r="A33" s="21" t="s">
        <v>40</v>
      </c>
      <c r="B33" s="45">
        <v>0.012</v>
      </c>
      <c r="C33" s="46">
        <f t="shared" si="0"/>
        <v>10.09413</v>
      </c>
      <c r="E33" s="48">
        <v>0.0010302950444529937</v>
      </c>
      <c r="F33" s="67">
        <f t="shared" si="2"/>
        <v>0.8666610097553581</v>
      </c>
    </row>
    <row r="34" spans="1:6" ht="76.5">
      <c r="A34" s="21" t="s">
        <v>56</v>
      </c>
      <c r="B34" s="45"/>
      <c r="C34" s="46">
        <f t="shared" si="0"/>
        <v>0</v>
      </c>
      <c r="E34" s="48">
        <v>0</v>
      </c>
      <c r="F34" s="67">
        <f t="shared" si="2"/>
        <v>0</v>
      </c>
    </row>
    <row r="35" spans="1:6" ht="38.25">
      <c r="A35" s="21" t="s">
        <v>42</v>
      </c>
      <c r="B35" s="45"/>
      <c r="C35" s="46">
        <f t="shared" si="0"/>
        <v>0</v>
      </c>
      <c r="E35" s="48">
        <v>0</v>
      </c>
      <c r="F35" s="67">
        <f t="shared" si="2"/>
        <v>0</v>
      </c>
    </row>
    <row r="36" spans="1:6" ht="39" thickBot="1">
      <c r="A36" s="40" t="s">
        <v>43</v>
      </c>
      <c r="B36" s="55">
        <v>0.00025</v>
      </c>
      <c r="C36" s="54">
        <f t="shared" si="0"/>
        <v>0.210294375</v>
      </c>
      <c r="E36" s="77">
        <v>0.00037874599320508506</v>
      </c>
      <c r="F36" s="68">
        <f>$D$7*E36</f>
        <v>0</v>
      </c>
    </row>
    <row r="37" spans="1:6" ht="12.75">
      <c r="A37" s="51" t="s">
        <v>44</v>
      </c>
      <c r="B37" s="52">
        <f>SUM(B6:B36)</f>
        <v>0.9999999999999999</v>
      </c>
      <c r="C37" s="53">
        <f>SUM(C6:C36)</f>
        <v>639.2107822500001</v>
      </c>
      <c r="E37" s="52">
        <f>SUM(E6:E36)</f>
        <v>1.0000000000000004</v>
      </c>
      <c r="F37" s="53">
        <f>SUM(F6:F36)</f>
        <v>840.8589073923011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4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5" sqref="F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0</v>
      </c>
    </row>
    <row r="2" ht="12.75">
      <c r="A2" s="4" t="s">
        <v>63</v>
      </c>
    </row>
    <row r="3" ht="12.75">
      <c r="A3" s="4" t="s">
        <v>89</v>
      </c>
    </row>
    <row r="4" spans="1:5" ht="12.75">
      <c r="A4" s="8">
        <f>'Вх.данни ИУЕЕО'!E6</f>
        <v>321.7135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>
        <v>0.3877</v>
      </c>
      <c r="C6" s="46">
        <f>$A$4*B6</f>
        <v>124.72832395</v>
      </c>
      <c r="E6" s="48">
        <v>0.20503008205863055</v>
      </c>
      <c r="F6" s="67">
        <f>$A$4*E6</f>
        <v>65.96094530436925</v>
      </c>
    </row>
    <row r="7" spans="1:6" ht="12.75">
      <c r="A7" s="32" t="s">
        <v>16</v>
      </c>
      <c r="B7" s="45"/>
      <c r="C7" s="46">
        <f aca="true" t="shared" si="0" ref="C7:C36">$A$4*B7</f>
        <v>0</v>
      </c>
      <c r="E7" s="48">
        <v>0.038885015562843725</v>
      </c>
      <c r="F7" s="67">
        <f aca="true" t="shared" si="1" ref="F7:F19">$A$4*E7</f>
        <v>12.509834454276925</v>
      </c>
    </row>
    <row r="8" spans="1:6" ht="12.75">
      <c r="A8" s="32" t="s">
        <v>17</v>
      </c>
      <c r="B8" s="45"/>
      <c r="C8" s="46">
        <f t="shared" si="0"/>
        <v>0</v>
      </c>
      <c r="E8" s="48">
        <v>0.022399054419257915</v>
      </c>
      <c r="F8" s="67">
        <f t="shared" si="1"/>
        <v>7.206078193909931</v>
      </c>
    </row>
    <row r="9" spans="1:6" ht="12.75">
      <c r="A9" s="32" t="s">
        <v>18</v>
      </c>
      <c r="B9" s="45">
        <v>0.172</v>
      </c>
      <c r="C9" s="46"/>
      <c r="E9" s="48">
        <v>0</v>
      </c>
      <c r="F9" s="67">
        <f t="shared" si="1"/>
        <v>0</v>
      </c>
    </row>
    <row r="10" spans="1:6" ht="12.75">
      <c r="A10" s="32" t="s">
        <v>19</v>
      </c>
      <c r="B10" s="45"/>
      <c r="C10" s="46"/>
      <c r="E10" s="48">
        <v>0</v>
      </c>
      <c r="F10" s="67">
        <f t="shared" si="1"/>
        <v>0</v>
      </c>
    </row>
    <row r="11" spans="1:6" ht="12.75">
      <c r="A11" s="32" t="s">
        <v>20</v>
      </c>
      <c r="B11" s="45">
        <v>0.108</v>
      </c>
      <c r="C11" s="46"/>
      <c r="E11" s="48">
        <v>0</v>
      </c>
      <c r="F11" s="67">
        <f t="shared" si="1"/>
        <v>0</v>
      </c>
    </row>
    <row r="12" spans="1:6" ht="12.75">
      <c r="A12" s="32" t="s">
        <v>21</v>
      </c>
      <c r="B12" s="45">
        <v>0.0007</v>
      </c>
      <c r="C12" s="46"/>
      <c r="E12" s="48">
        <v>0.022399054419257915</v>
      </c>
      <c r="F12" s="67">
        <f t="shared" si="1"/>
        <v>7.206078193909931</v>
      </c>
    </row>
    <row r="13" spans="1:6" ht="12.75">
      <c r="A13" s="32" t="s">
        <v>22</v>
      </c>
      <c r="B13" s="45">
        <v>0.195</v>
      </c>
      <c r="C13" s="46">
        <f t="shared" si="0"/>
        <v>62.7341325</v>
      </c>
      <c r="E13" s="48">
        <v>0.6902250944287253</v>
      </c>
      <c r="F13" s="67">
        <f t="shared" si="1"/>
        <v>222.0547309164957</v>
      </c>
    </row>
    <row r="14" spans="1:6" ht="12.75">
      <c r="A14" s="32" t="s">
        <v>23</v>
      </c>
      <c r="B14" s="45"/>
      <c r="C14" s="46">
        <f t="shared" si="0"/>
        <v>0</v>
      </c>
      <c r="E14" s="48">
        <v>0</v>
      </c>
      <c r="F14" s="67">
        <f t="shared" si="1"/>
        <v>0</v>
      </c>
    </row>
    <row r="15" spans="1:6" ht="12.75">
      <c r="A15" s="32" t="s">
        <v>24</v>
      </c>
      <c r="B15" s="45"/>
      <c r="C15" s="46"/>
      <c r="E15" s="48">
        <v>0</v>
      </c>
      <c r="F15" s="67">
        <f t="shared" si="1"/>
        <v>0</v>
      </c>
    </row>
    <row r="16" spans="1:6" ht="12.75">
      <c r="A16" s="32" t="s">
        <v>25</v>
      </c>
      <c r="B16" s="45">
        <v>0.0012</v>
      </c>
      <c r="C16" s="46"/>
      <c r="E16" s="48">
        <v>0.0012436777704810348</v>
      </c>
      <c r="F16" s="67">
        <f t="shared" si="1"/>
        <v>0.4001079284136504</v>
      </c>
    </row>
    <row r="17" spans="1:6" ht="12.75">
      <c r="A17" s="32" t="s">
        <v>26</v>
      </c>
      <c r="B17" s="45"/>
      <c r="C17" s="46">
        <f t="shared" si="0"/>
        <v>0</v>
      </c>
      <c r="E17" s="48">
        <v>0</v>
      </c>
      <c r="F17" s="67">
        <f t="shared" si="1"/>
        <v>0</v>
      </c>
    </row>
    <row r="18" spans="1:6" ht="12.75">
      <c r="A18" s="32" t="s">
        <v>27</v>
      </c>
      <c r="B18" s="45">
        <v>0.103</v>
      </c>
      <c r="C18" s="46">
        <f>$A$4*B18</f>
        <v>33.1364905</v>
      </c>
      <c r="E18" s="48">
        <v>0.005855247797975311</v>
      </c>
      <c r="F18" s="67">
        <f>$A$4*E18</f>
        <v>1.8837122624539302</v>
      </c>
    </row>
    <row r="19" spans="1:6" ht="12.75">
      <c r="A19" s="32" t="s">
        <v>28</v>
      </c>
      <c r="B19" s="45"/>
      <c r="C19" s="46">
        <f>$A$4*B19</f>
        <v>0</v>
      </c>
      <c r="E19" s="48">
        <v>0</v>
      </c>
      <c r="F19" s="67">
        <f t="shared" si="1"/>
        <v>0</v>
      </c>
    </row>
    <row r="20" spans="1:6" s="5" customFormat="1" ht="12.75">
      <c r="A20" s="41"/>
      <c r="B20" s="42"/>
      <c r="C20" s="43"/>
      <c r="E20" s="76"/>
      <c r="F20" s="44"/>
    </row>
    <row r="21" spans="1:5" ht="12.75">
      <c r="A21" s="13" t="s">
        <v>55</v>
      </c>
      <c r="E21" s="2"/>
    </row>
    <row r="22" spans="1:6" ht="25.5">
      <c r="A22" s="21" t="s">
        <v>29</v>
      </c>
      <c r="B22" s="47"/>
      <c r="C22" s="46">
        <f t="shared" si="0"/>
        <v>0</v>
      </c>
      <c r="E22" s="78">
        <v>8.034094124554488E-07</v>
      </c>
      <c r="F22" s="67">
        <f>$A$4*E22</f>
        <v>0.00025846765401398605</v>
      </c>
    </row>
    <row r="23" spans="1:6" ht="25.5">
      <c r="A23" s="21" t="s">
        <v>30</v>
      </c>
      <c r="B23" s="47">
        <v>6E-05</v>
      </c>
      <c r="C23" s="46">
        <f t="shared" si="0"/>
        <v>0.01930281</v>
      </c>
      <c r="E23" s="47">
        <v>1.1569095539358462E-05</v>
      </c>
      <c r="F23" s="67">
        <f aca="true" t="shared" si="2" ref="F23:F35">$A$4*E23</f>
        <v>0.0037219342178013985</v>
      </c>
    </row>
    <row r="24" spans="1:6" ht="12.75">
      <c r="A24" s="21" t="s">
        <v>31</v>
      </c>
      <c r="B24" s="45">
        <v>0.002</v>
      </c>
      <c r="C24" s="46">
        <f t="shared" si="0"/>
        <v>0.6434270000000001</v>
      </c>
      <c r="E24" s="48">
        <v>0.0012468914081308566</v>
      </c>
      <c r="F24" s="67">
        <f t="shared" si="2"/>
        <v>0.4011417990297063</v>
      </c>
    </row>
    <row r="25" spans="1:6" ht="25.5">
      <c r="A25" s="21" t="s">
        <v>32</v>
      </c>
      <c r="B25" s="48">
        <v>0.018</v>
      </c>
      <c r="C25" s="46">
        <f t="shared" si="0"/>
        <v>5.790843</v>
      </c>
      <c r="E25" s="48">
        <v>0.003268269489868766</v>
      </c>
      <c r="F25" s="67">
        <f t="shared" si="2"/>
        <v>1.0514464165288953</v>
      </c>
    </row>
    <row r="26" spans="1:6" ht="25.5">
      <c r="A26" s="21" t="s">
        <v>33</v>
      </c>
      <c r="B26" s="48"/>
      <c r="C26" s="46">
        <f t="shared" si="0"/>
        <v>0</v>
      </c>
      <c r="E26" s="48">
        <v>0</v>
      </c>
      <c r="F26" s="67">
        <f t="shared" si="2"/>
        <v>0</v>
      </c>
    </row>
    <row r="27" spans="1:6" ht="12.75">
      <c r="A27" s="21" t="s">
        <v>34</v>
      </c>
      <c r="B27" s="48"/>
      <c r="C27" s="46">
        <f t="shared" si="0"/>
        <v>0</v>
      </c>
      <c r="E27" s="48">
        <v>0</v>
      </c>
      <c r="F27" s="67">
        <f t="shared" si="2"/>
        <v>0</v>
      </c>
    </row>
    <row r="28" spans="1:6" ht="12.75">
      <c r="A28" s="21" t="s">
        <v>35</v>
      </c>
      <c r="B28" s="47">
        <v>4E-05</v>
      </c>
      <c r="C28" s="46">
        <f t="shared" si="0"/>
        <v>0.012868540000000001</v>
      </c>
      <c r="E28" s="48">
        <v>0</v>
      </c>
      <c r="F28" s="67">
        <f t="shared" si="2"/>
        <v>0</v>
      </c>
    </row>
    <row r="29" spans="1:6" ht="12.75">
      <c r="A29" s="21" t="s">
        <v>36</v>
      </c>
      <c r="B29" s="49"/>
      <c r="C29" s="46">
        <f t="shared" si="0"/>
        <v>0</v>
      </c>
      <c r="E29" s="48">
        <v>0</v>
      </c>
      <c r="F29" s="67">
        <f t="shared" si="2"/>
        <v>0</v>
      </c>
    </row>
    <row r="30" spans="1:6" ht="38.25">
      <c r="A30" s="21" t="s">
        <v>37</v>
      </c>
      <c r="B30" s="45"/>
      <c r="C30" s="46">
        <f t="shared" si="0"/>
        <v>0</v>
      </c>
      <c r="E30" s="48">
        <v>0</v>
      </c>
      <c r="F30" s="67">
        <f t="shared" si="2"/>
        <v>0</v>
      </c>
    </row>
    <row r="31" spans="1:6" ht="12.75">
      <c r="A31" s="21" t="s">
        <v>38</v>
      </c>
      <c r="B31" s="45"/>
      <c r="C31" s="46">
        <f t="shared" si="0"/>
        <v>0</v>
      </c>
      <c r="E31" s="48">
        <v>0</v>
      </c>
      <c r="F31" s="67">
        <f t="shared" si="2"/>
        <v>0</v>
      </c>
    </row>
    <row r="32" spans="1:6" ht="38.25">
      <c r="A32" s="21" t="s">
        <v>39</v>
      </c>
      <c r="B32" s="49"/>
      <c r="C32" s="46">
        <f t="shared" si="0"/>
        <v>0</v>
      </c>
      <c r="E32" s="47">
        <v>4.820456474732693E-05</v>
      </c>
      <c r="F32" s="67">
        <f t="shared" si="2"/>
        <v>0.015508059240839162</v>
      </c>
    </row>
    <row r="33" spans="1:6" ht="12.75">
      <c r="A33" s="21" t="s">
        <v>40</v>
      </c>
      <c r="B33" s="45">
        <v>0.012</v>
      </c>
      <c r="C33" s="46">
        <f t="shared" si="0"/>
        <v>3.8605620000000003</v>
      </c>
      <c r="E33" s="48">
        <v>0.008676821654518848</v>
      </c>
      <c r="F33" s="67">
        <f t="shared" si="2"/>
        <v>2.7914506633510494</v>
      </c>
    </row>
    <row r="34" spans="1:6" ht="76.5">
      <c r="A34" s="21" t="s">
        <v>56</v>
      </c>
      <c r="B34" s="45"/>
      <c r="C34" s="46">
        <f t="shared" si="0"/>
        <v>0</v>
      </c>
      <c r="E34" s="48">
        <v>0</v>
      </c>
      <c r="F34" s="67">
        <f t="shared" si="2"/>
        <v>0</v>
      </c>
    </row>
    <row r="35" spans="1:6" ht="38.25">
      <c r="A35" s="21" t="s">
        <v>42</v>
      </c>
      <c r="B35" s="45"/>
      <c r="C35" s="46">
        <f t="shared" si="0"/>
        <v>0</v>
      </c>
      <c r="E35" s="48">
        <v>0</v>
      </c>
      <c r="F35" s="67">
        <f t="shared" si="2"/>
        <v>0</v>
      </c>
    </row>
    <row r="36" spans="1:6" ht="39" thickBot="1">
      <c r="A36" s="40" t="s">
        <v>43</v>
      </c>
      <c r="B36" s="55">
        <v>0.0003</v>
      </c>
      <c r="C36" s="54">
        <f t="shared" si="0"/>
        <v>0.09651404999999999</v>
      </c>
      <c r="E36" s="77">
        <v>0.0007102139206106167</v>
      </c>
      <c r="F36" s="68">
        <f>$D$7*E36</f>
        <v>0</v>
      </c>
    </row>
    <row r="37" spans="1:6" ht="12.75">
      <c r="A37" s="51" t="s">
        <v>44</v>
      </c>
      <c r="B37" s="52">
        <f>SUM(B6:B36)</f>
        <v>0.9999999999999999</v>
      </c>
      <c r="C37" s="53">
        <f>SUM(C6:C36)</f>
        <v>231.02246434999998</v>
      </c>
      <c r="E37" s="52">
        <f>SUM(E6:E36)</f>
        <v>1</v>
      </c>
      <c r="F37" s="53">
        <f>SUM(F6:F36)</f>
        <v>321.48501459385164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5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5" sqref="F5"/>
    </sheetView>
  </sheetViews>
  <sheetFormatPr defaultColWidth="15.28125" defaultRowHeight="12.75"/>
  <cols>
    <col min="1" max="1" width="63.140625" style="0" customWidth="1"/>
    <col min="2" max="3" width="15.28125" style="0" customWidth="1"/>
    <col min="4" max="4" width="5.57421875" style="0" customWidth="1"/>
  </cols>
  <sheetData>
    <row r="1" ht="12.75">
      <c r="A1" s="4" t="s">
        <v>0</v>
      </c>
    </row>
    <row r="2" ht="12.75">
      <c r="A2" s="4" t="s">
        <v>64</v>
      </c>
    </row>
    <row r="3" ht="12.75">
      <c r="A3" s="4" t="s">
        <v>89</v>
      </c>
    </row>
    <row r="4" spans="1:5" ht="12.75">
      <c r="A4" s="8">
        <f>'Вх.данни ИУЕЕО'!E7</f>
        <v>70.836</v>
      </c>
      <c r="B4" s="10" t="str">
        <f>'Вх.данни ИУЕЕО'!A3</f>
        <v>Данни от България 2008</v>
      </c>
      <c r="E4" s="4" t="s">
        <v>65</v>
      </c>
    </row>
    <row r="5" spans="1:6" ht="38.25" customHeight="1">
      <c r="A5" s="18" t="s">
        <v>15</v>
      </c>
      <c r="B5" s="19" t="s">
        <v>100</v>
      </c>
      <c r="C5" s="18" t="s">
        <v>101</v>
      </c>
      <c r="E5" s="19" t="s">
        <v>100</v>
      </c>
      <c r="F5" s="18" t="s">
        <v>101</v>
      </c>
    </row>
    <row r="6" spans="1:6" ht="12.75">
      <c r="A6" s="32" t="s">
        <v>54</v>
      </c>
      <c r="B6" s="45"/>
      <c r="C6" s="46">
        <f>$A$4*B6</f>
        <v>0</v>
      </c>
      <c r="E6" s="48">
        <v>0.015629080926686415</v>
      </c>
      <c r="F6" s="67">
        <f aca="true" t="shared" si="0" ref="F6:F19">$A$4*E6</f>
        <v>1.107101576522759</v>
      </c>
    </row>
    <row r="7" spans="1:6" ht="12.75">
      <c r="A7" s="32" t="s">
        <v>16</v>
      </c>
      <c r="B7" s="45">
        <v>0.0022</v>
      </c>
      <c r="C7" s="46">
        <f>$A$4*B7</f>
        <v>0.1558392</v>
      </c>
      <c r="E7" s="48">
        <v>0.01826865903874901</v>
      </c>
      <c r="F7" s="67">
        <f t="shared" si="0"/>
        <v>1.294078731668825</v>
      </c>
    </row>
    <row r="8" spans="1:6" ht="12.75">
      <c r="A8" s="32" t="s">
        <v>17</v>
      </c>
      <c r="B8" s="45">
        <v>0.14</v>
      </c>
      <c r="C8" s="46">
        <f>$A$4*B8</f>
        <v>9.91704</v>
      </c>
      <c r="E8" s="48">
        <v>0.0557784532627964</v>
      </c>
      <c r="F8" s="67">
        <f t="shared" si="0"/>
        <v>3.951122515323446</v>
      </c>
    </row>
    <row r="9" spans="1:6" ht="12.75">
      <c r="A9" s="32" t="s">
        <v>18</v>
      </c>
      <c r="B9" s="45"/>
      <c r="C9" s="46"/>
      <c r="E9" s="48">
        <v>0</v>
      </c>
      <c r="F9" s="67">
        <f t="shared" si="0"/>
        <v>0</v>
      </c>
    </row>
    <row r="10" spans="1:6" ht="12.75">
      <c r="A10" s="32" t="s">
        <v>19</v>
      </c>
      <c r="B10" s="45"/>
      <c r="C10" s="46"/>
      <c r="E10" s="48">
        <v>0</v>
      </c>
      <c r="F10" s="67">
        <f t="shared" si="0"/>
        <v>0</v>
      </c>
    </row>
    <row r="11" spans="1:6" ht="12.75">
      <c r="A11" s="32" t="s">
        <v>20</v>
      </c>
      <c r="B11" s="45"/>
      <c r="C11" s="46"/>
      <c r="E11" s="48">
        <v>0.000989147166204509</v>
      </c>
      <c r="F11" s="67">
        <f t="shared" si="0"/>
        <v>0.0700672286652626</v>
      </c>
    </row>
    <row r="12" spans="1:6" ht="12.75">
      <c r="A12" s="32" t="s">
        <v>21</v>
      </c>
      <c r="B12" s="45"/>
      <c r="C12" s="46"/>
      <c r="E12" s="48">
        <v>0.0031258161853372833</v>
      </c>
      <c r="F12" s="67">
        <f t="shared" si="0"/>
        <v>0.2214203153045518</v>
      </c>
    </row>
    <row r="13" spans="1:6" ht="12.75">
      <c r="A13" s="32" t="s">
        <v>22</v>
      </c>
      <c r="B13" s="45"/>
      <c r="C13" s="46">
        <f>$A$4*B13</f>
        <v>0</v>
      </c>
      <c r="E13" s="48">
        <v>0.017157257728406865</v>
      </c>
      <c r="F13" s="67">
        <f t="shared" si="0"/>
        <v>1.2153515084494286</v>
      </c>
    </row>
    <row r="14" spans="1:6" ht="12.75">
      <c r="A14" s="32" t="s">
        <v>23</v>
      </c>
      <c r="B14" s="45">
        <v>0.77</v>
      </c>
      <c r="C14" s="46">
        <f>$A$4*B14</f>
        <v>54.54372</v>
      </c>
      <c r="E14" s="48">
        <v>0.8602940767867167</v>
      </c>
      <c r="F14" s="67">
        <f t="shared" si="0"/>
        <v>60.93979122326386</v>
      </c>
    </row>
    <row r="15" spans="1:6" ht="12.75">
      <c r="A15" s="32" t="s">
        <v>24</v>
      </c>
      <c r="B15" s="45"/>
      <c r="C15" s="46"/>
      <c r="E15" s="48">
        <v>0</v>
      </c>
      <c r="F15" s="67">
        <f t="shared" si="0"/>
        <v>0</v>
      </c>
    </row>
    <row r="16" spans="1:6" ht="12.75">
      <c r="A16" s="32" t="s">
        <v>25</v>
      </c>
      <c r="B16" s="45"/>
      <c r="C16" s="46"/>
      <c r="E16" s="48">
        <v>0</v>
      </c>
      <c r="F16" s="67">
        <f t="shared" si="0"/>
        <v>0</v>
      </c>
    </row>
    <row r="17" spans="1:6" ht="12.75">
      <c r="A17" s="32" t="s">
        <v>26</v>
      </c>
      <c r="B17" s="45"/>
      <c r="C17" s="46">
        <f>$A$4*B17</f>
        <v>0</v>
      </c>
      <c r="E17" s="48">
        <v>0.00375097942240474</v>
      </c>
      <c r="F17" s="67">
        <f t="shared" si="0"/>
        <v>0.2657043783654621</v>
      </c>
    </row>
    <row r="18" spans="1:6" ht="12.75">
      <c r="A18" s="32" t="s">
        <v>27</v>
      </c>
      <c r="B18" s="45"/>
      <c r="C18" s="46">
        <f>$A$4*B18</f>
        <v>0</v>
      </c>
      <c r="E18" s="48">
        <v>0.016462631909443026</v>
      </c>
      <c r="F18" s="67">
        <f t="shared" si="0"/>
        <v>1.1661469939373061</v>
      </c>
    </row>
    <row r="19" spans="1:6" ht="12.75">
      <c r="A19" s="32" t="s">
        <v>28</v>
      </c>
      <c r="B19" s="45"/>
      <c r="C19" s="46">
        <f>$A$4*B19</f>
        <v>0</v>
      </c>
      <c r="E19" s="48">
        <v>0</v>
      </c>
      <c r="F19" s="67">
        <f t="shared" si="0"/>
        <v>0</v>
      </c>
    </row>
    <row r="20" spans="1:6" s="5" customFormat="1" ht="12.75">
      <c r="A20" s="41"/>
      <c r="B20" s="42"/>
      <c r="C20" s="43"/>
      <c r="E20" s="76"/>
      <c r="F20" s="44"/>
    </row>
    <row r="21" spans="1:5" ht="12.75">
      <c r="A21" s="13" t="s">
        <v>55</v>
      </c>
      <c r="E21" s="79"/>
    </row>
    <row r="22" spans="1:6" ht="25.5">
      <c r="A22" s="21" t="s">
        <v>29</v>
      </c>
      <c r="B22" s="47"/>
      <c r="C22" s="46">
        <f aca="true" t="shared" si="1" ref="C22:C36">$A$4*B22</f>
        <v>0</v>
      </c>
      <c r="E22" s="48">
        <v>0</v>
      </c>
      <c r="F22" s="67">
        <f aca="true" t="shared" si="2" ref="F22:F35">$A$4*E22</f>
        <v>0</v>
      </c>
    </row>
    <row r="23" spans="1:6" ht="25.5">
      <c r="A23" s="21" t="s">
        <v>30</v>
      </c>
      <c r="B23" s="45">
        <v>0.0002</v>
      </c>
      <c r="C23" s="46">
        <f t="shared" si="1"/>
        <v>0.0141672</v>
      </c>
      <c r="E23" s="48">
        <v>0</v>
      </c>
      <c r="F23" s="67">
        <f t="shared" si="2"/>
        <v>0</v>
      </c>
    </row>
    <row r="24" spans="1:6" ht="12.75">
      <c r="A24" s="21" t="s">
        <v>31</v>
      </c>
      <c r="B24" s="49"/>
      <c r="C24" s="46">
        <f t="shared" si="1"/>
        <v>0</v>
      </c>
      <c r="E24" s="48">
        <v>0</v>
      </c>
      <c r="F24" s="67">
        <f t="shared" si="2"/>
        <v>0</v>
      </c>
    </row>
    <row r="25" spans="1:6" ht="25.5">
      <c r="A25" s="21" t="s">
        <v>32</v>
      </c>
      <c r="B25" s="48"/>
      <c r="C25" s="46">
        <f t="shared" si="1"/>
        <v>0</v>
      </c>
      <c r="E25" s="48">
        <v>0.00854389757325524</v>
      </c>
      <c r="F25" s="67">
        <f t="shared" si="2"/>
        <v>0.6052155284991082</v>
      </c>
    </row>
    <row r="26" spans="1:6" ht="25.5">
      <c r="A26" s="21" t="s">
        <v>33</v>
      </c>
      <c r="B26" s="48"/>
      <c r="C26" s="46">
        <f t="shared" si="1"/>
        <v>0</v>
      </c>
      <c r="E26" s="48">
        <v>0</v>
      </c>
      <c r="F26" s="67">
        <f t="shared" si="2"/>
        <v>0</v>
      </c>
    </row>
    <row r="27" spans="1:6" ht="12.75">
      <c r="A27" s="21" t="s">
        <v>34</v>
      </c>
      <c r="B27" s="48">
        <v>0.037</v>
      </c>
      <c r="C27" s="46">
        <f t="shared" si="1"/>
        <v>2.620932</v>
      </c>
      <c r="E27" s="48">
        <v>0</v>
      </c>
      <c r="F27" s="67">
        <f t="shared" si="2"/>
        <v>0</v>
      </c>
    </row>
    <row r="28" spans="1:6" ht="12.75">
      <c r="A28" s="21" t="s">
        <v>35</v>
      </c>
      <c r="B28" s="47"/>
      <c r="C28" s="46">
        <f t="shared" si="1"/>
        <v>0</v>
      </c>
      <c r="E28" s="48">
        <v>0</v>
      </c>
      <c r="F28" s="67">
        <f t="shared" si="2"/>
        <v>0</v>
      </c>
    </row>
    <row r="29" spans="1:6" ht="12.75">
      <c r="A29" s="21" t="s">
        <v>36</v>
      </c>
      <c r="B29" s="49"/>
      <c r="C29" s="46">
        <f t="shared" si="1"/>
        <v>0</v>
      </c>
      <c r="E29" s="48">
        <v>0</v>
      </c>
      <c r="F29" s="67">
        <f t="shared" si="2"/>
        <v>0</v>
      </c>
    </row>
    <row r="30" spans="1:6" ht="38.25">
      <c r="A30" s="21" t="s">
        <v>37</v>
      </c>
      <c r="B30" s="45"/>
      <c r="C30" s="46">
        <f t="shared" si="1"/>
        <v>0</v>
      </c>
      <c r="E30" s="48">
        <v>0</v>
      </c>
      <c r="F30" s="67">
        <f t="shared" si="2"/>
        <v>0</v>
      </c>
    </row>
    <row r="31" spans="1:6" ht="12.75">
      <c r="A31" s="21" t="s">
        <v>38</v>
      </c>
      <c r="B31" s="45"/>
      <c r="C31" s="46">
        <f t="shared" si="1"/>
        <v>0</v>
      </c>
      <c r="E31" s="48">
        <v>0</v>
      </c>
      <c r="F31" s="67">
        <f t="shared" si="2"/>
        <v>0</v>
      </c>
    </row>
    <row r="32" spans="1:6" ht="38.25">
      <c r="A32" s="21" t="s">
        <v>39</v>
      </c>
      <c r="B32" s="49"/>
      <c r="C32" s="46">
        <f t="shared" si="1"/>
        <v>0</v>
      </c>
      <c r="E32" s="48">
        <v>0</v>
      </c>
      <c r="F32" s="67">
        <f t="shared" si="2"/>
        <v>0</v>
      </c>
    </row>
    <row r="33" spans="1:6" ht="12.75">
      <c r="A33" s="21" t="s">
        <v>40</v>
      </c>
      <c r="B33" s="49"/>
      <c r="C33" s="46">
        <f t="shared" si="1"/>
        <v>0</v>
      </c>
      <c r="E33" s="48">
        <v>0</v>
      </c>
      <c r="F33" s="67">
        <f t="shared" si="2"/>
        <v>0</v>
      </c>
    </row>
    <row r="34" spans="1:6" ht="76.5">
      <c r="A34" s="21" t="s">
        <v>56</v>
      </c>
      <c r="B34" s="45"/>
      <c r="C34" s="46">
        <f t="shared" si="1"/>
        <v>0</v>
      </c>
      <c r="E34" s="48">
        <v>0</v>
      </c>
      <c r="F34" s="67">
        <f t="shared" si="2"/>
        <v>0</v>
      </c>
    </row>
    <row r="35" spans="1:6" ht="38.25">
      <c r="A35" s="21" t="s">
        <v>42</v>
      </c>
      <c r="B35" s="45"/>
      <c r="C35" s="46">
        <f t="shared" si="1"/>
        <v>0</v>
      </c>
      <c r="E35" s="48">
        <v>0</v>
      </c>
      <c r="F35" s="67">
        <f t="shared" si="2"/>
        <v>0</v>
      </c>
    </row>
    <row r="36" spans="1:6" ht="39" thickBot="1">
      <c r="A36" s="40" t="s">
        <v>43</v>
      </c>
      <c r="B36" s="56"/>
      <c r="C36" s="54">
        <f t="shared" si="1"/>
        <v>0</v>
      </c>
      <c r="E36" s="77">
        <v>0</v>
      </c>
      <c r="F36" s="68">
        <f>$D$7*E36</f>
        <v>0</v>
      </c>
    </row>
    <row r="37" spans="1:6" ht="12.75">
      <c r="A37" s="51" t="s">
        <v>44</v>
      </c>
      <c r="B37" s="69">
        <f>SUM(B6:B36)</f>
        <v>0.9494</v>
      </c>
      <c r="C37" s="70">
        <f>SUM(C6:C36)</f>
        <v>67.2516984</v>
      </c>
      <c r="E37" s="69">
        <f>SUM(E6:E36)</f>
        <v>1.0000000000000002</v>
      </c>
      <c r="F37" s="70">
        <f>SUM(F6:F36)</f>
        <v>70.836</v>
      </c>
    </row>
  </sheetData>
  <sheetProtection/>
  <printOptions/>
  <pageMargins left="0.75" right="0.75" top="0.9842519690000001" bottom="0.9842519690000001" header="0.49212598450000006" footer="0.49212598450000006"/>
  <pageSetup fitToHeight="1" fitToWidth="1" horizontalDpi="1200" verticalDpi="1200" orientation="landscape" paperSize="9" scale="65" r:id="rId3"/>
  <headerFooter alignWithMargins="0">
    <oddHeader>&amp;LTwinning Project
BG07-IB-EN-05&amp;RWEEE &amp; Battery Composition Tool</oddHeader>
    <oddFooter>&amp;L&amp;8&amp;F&amp;C&amp;8Page &amp;P of &amp;N&amp;R&amp;8&amp;D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Galya Kostova</cp:lastModifiedBy>
  <cp:lastPrinted>2009-10-14T09:12:14Z</cp:lastPrinted>
  <dcterms:created xsi:type="dcterms:W3CDTF">1996-10-17T05:27:31Z</dcterms:created>
  <dcterms:modified xsi:type="dcterms:W3CDTF">2014-06-13T07:53:04Z</dcterms:modified>
  <cp:category/>
  <cp:version/>
  <cp:contentType/>
  <cp:contentStatus/>
</cp:coreProperties>
</file>